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Instructions" sheetId="1" state="visible" r:id="rId1"/>
    <sheet xmlns:r="http://schemas.openxmlformats.org/officeDocument/2006/relationships" name="Checklist" sheetId="2" state="visible" r:id="rId2"/>
    <sheet xmlns:r="http://schemas.openxmlformats.org/officeDocument/2006/relationships" name="Priority Dashboard" sheetId="3" state="visible" r:id="rId3"/>
    <sheet xmlns:r="http://schemas.openxmlformats.org/officeDocument/2006/relationships" name="Red Flag Register" sheetId="4" state="visible" r:id="rId4"/>
    <sheet xmlns:r="http://schemas.openxmlformats.org/officeDocument/2006/relationships" name="Timeline Tracker" sheetId="5" state="visible" r:id="rId5"/>
    <sheet xmlns:r="http://schemas.openxmlformats.org/officeDocument/2006/relationships" name="Summary" sheetId="6" state="visible" r:id="rId6"/>
    <sheet xmlns:r="http://schemas.openxmlformats.org/officeDocument/2006/relationships" name="Example Checklist" sheetId="7" state="visible" r:id="rId7"/>
    <sheet xmlns:r="http://schemas.openxmlformats.org/officeDocument/2006/relationships" name="Example Summary" sheetId="8" state="visible" r:id="rId8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MM/DD/YYYY"/>
    <numFmt numFmtId="165" formatCode="MMMM YYYY"/>
  </numFmts>
  <fonts count="21">
    <font>
      <name val="Calibri"/>
      <family val="2"/>
      <color theme="1"/>
      <sz val="11"/>
      <scheme val="minor"/>
    </font>
    <font>
      <name val="Arial"/>
      <b val="1"/>
      <color rgb="001B3A5C"/>
      <sz val="18"/>
    </font>
    <font>
      <name val="Arial"/>
      <color rgb="002E8B8B"/>
      <sz val="10"/>
    </font>
    <font>
      <name val="Arial"/>
      <b val="1"/>
      <color rgb="001B3A5C"/>
      <sz val="12"/>
    </font>
    <font>
      <name val="Arial"/>
      <sz val="11"/>
    </font>
    <font>
      <name val="Arial"/>
      <b val="1"/>
      <color rgb="001B3A5C"/>
      <sz val="14"/>
    </font>
    <font>
      <name val="Arial"/>
      <color rgb="006B7280"/>
      <sz val="10"/>
    </font>
    <font>
      <name val="Arial"/>
      <b val="1"/>
      <color rgb="00FFFFFF"/>
      <sz val="11"/>
    </font>
    <font>
      <name val="Arial"/>
      <color rgb="006B7280"/>
      <sz val="9"/>
    </font>
    <font>
      <name val="Arial"/>
      <b val="1"/>
      <sz val="11"/>
    </font>
    <font>
      <name val="Arial"/>
      <b val="1"/>
      <color rgb="002E8B8B"/>
      <sz val="11"/>
    </font>
    <font>
      <name val="Arial"/>
      <b val="1"/>
      <color rgb="00FFFFFF"/>
      <sz val="16"/>
    </font>
    <font>
      <name val="Arial"/>
      <color rgb="009CA3AF"/>
      <sz val="10"/>
    </font>
    <font>
      <name val="Arial"/>
      <b val="1"/>
      <color rgb="002E8B8B"/>
      <sz val="14"/>
    </font>
    <font>
      <name val="Arial"/>
      <b val="1"/>
      <color rgb="00DC2626"/>
      <sz val="14"/>
    </font>
    <font>
      <name val="Arial"/>
      <b val="1"/>
      <color rgb="002E8B8B"/>
      <sz val="12"/>
    </font>
    <font>
      <name val="Arial"/>
      <b val="1"/>
      <color rgb="006B7280"/>
      <sz val="10"/>
    </font>
    <font>
      <name val="Arial"/>
      <color rgb="002E8B8B"/>
      <sz val="9"/>
    </font>
    <font>
      <name val="Arial"/>
      <color rgb="00000000"/>
      <sz val="10"/>
    </font>
    <font>
      <name val="Arial"/>
      <color rgb="00DC2626"/>
      <sz val="10"/>
    </font>
    <font>
      <name val="Arial"/>
      <b val="1"/>
      <color rgb="001B3A5C"/>
      <sz val="11"/>
    </font>
  </fonts>
  <fills count="7">
    <fill>
      <patternFill/>
    </fill>
    <fill>
      <patternFill patternType="gray125"/>
    </fill>
    <fill>
      <patternFill patternType="solid">
        <fgColor rgb="001B3A5C"/>
      </patternFill>
    </fill>
    <fill>
      <patternFill patternType="solid">
        <fgColor rgb="002E8B8B"/>
      </patternFill>
    </fill>
    <fill>
      <patternFill patternType="solid">
        <fgColor rgb="00F3F4F6"/>
      </patternFill>
    </fill>
    <fill>
      <patternFill patternType="solid">
        <fgColor rgb="00112840"/>
      </patternFill>
    </fill>
    <fill>
      <patternFill patternType="solid">
        <fgColor rgb="00B91C1C"/>
      </patternFill>
    </fill>
  </fills>
  <borders count="6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  <border>
      <left/>
      <right/>
      <top style="thin">
        <color rgb="00D1D5DB"/>
      </top>
      <bottom/>
      <diagonal/>
    </border>
    <border>
      <left/>
      <right style="thin">
        <color rgb="00D1D5DB"/>
      </right>
      <top style="thin">
        <color rgb="00D1D5DB"/>
      </top>
      <bottom/>
      <diagonal/>
    </border>
    <border>
      <left/>
      <right/>
      <top style="thin">
        <color rgb="00D1D5DB"/>
      </top>
      <bottom style="thin">
        <color rgb="00D1D5DB"/>
      </bottom>
      <diagonal/>
    </border>
    <border>
      <left/>
      <right style="thin">
        <color rgb="00D1D5DB"/>
      </right>
      <top style="thin">
        <color rgb="00D1D5DB"/>
      </top>
      <bottom style="thin">
        <color rgb="00D1D5DB"/>
      </bottom>
      <diagonal/>
    </border>
  </borders>
  <cellStyleXfs count="1">
    <xf numFmtId="0" fontId="0" fillId="0" borderId="0"/>
  </cellStyleXfs>
  <cellXfs count="61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4" fillId="0" borderId="0" pivotButton="0" quotePrefix="0" xfId="0"/>
    <xf numFmtId="0" fontId="5" fillId="0" borderId="0" pivotButton="0" quotePrefix="0" xfId="0"/>
    <xf numFmtId="0" fontId="6" fillId="0" borderId="0" pivotButton="0" quotePrefix="0" xfId="0"/>
    <xf numFmtId="0" fontId="7" fillId="2" borderId="1" applyAlignment="1" pivotButton="0" quotePrefix="0" xfId="0">
      <alignment horizontal="center" vertical="center"/>
    </xf>
    <xf numFmtId="0" fontId="7" fillId="3" borderId="0" pivotButton="0" quotePrefix="0" xfId="0"/>
    <xf numFmtId="0" fontId="0" fillId="3" borderId="0" pivotButton="0" quotePrefix="0" xfId="0"/>
    <xf numFmtId="0" fontId="4" fillId="0" borderId="1" applyAlignment="1" pivotButton="0" quotePrefix="0" xfId="0">
      <alignment horizontal="center" vertical="center"/>
    </xf>
    <xf numFmtId="0" fontId="8" fillId="0" borderId="1" applyAlignment="1" pivotButton="0" quotePrefix="0" xfId="0">
      <alignment horizontal="center" vertical="center"/>
    </xf>
    <xf numFmtId="0" fontId="4" fillId="0" borderId="1" applyAlignment="1" pivotButton="0" quotePrefix="0" xfId="0">
      <alignment vertical="top" wrapText="1"/>
    </xf>
    <xf numFmtId="164" fontId="4" fillId="0" borderId="1" applyAlignment="1" pivotButton="0" quotePrefix="0" xfId="0">
      <alignment horizontal="center" vertical="center"/>
    </xf>
    <xf numFmtId="1" fontId="4" fillId="0" borderId="1" applyAlignment="1" pivotButton="0" quotePrefix="0" xfId="0">
      <alignment horizontal="center" vertical="center"/>
    </xf>
    <xf numFmtId="0" fontId="4" fillId="4" borderId="1" applyAlignment="1" pivotButton="0" quotePrefix="0" xfId="0">
      <alignment horizontal="center" vertical="center"/>
    </xf>
    <xf numFmtId="0" fontId="8" fillId="4" borderId="1" applyAlignment="1" pivotButton="0" quotePrefix="0" xfId="0">
      <alignment horizontal="center" vertical="center"/>
    </xf>
    <xf numFmtId="0" fontId="4" fillId="4" borderId="1" applyAlignment="1" pivotButton="0" quotePrefix="0" xfId="0">
      <alignment vertical="top" wrapText="1"/>
    </xf>
    <xf numFmtId="164" fontId="4" fillId="4" borderId="1" applyAlignment="1" pivotButton="0" quotePrefix="0" xfId="0">
      <alignment horizontal="center" vertical="center"/>
    </xf>
    <xf numFmtId="1" fontId="4" fillId="4" borderId="1" applyAlignment="1" pivotButton="0" quotePrefix="0" xfId="0">
      <alignment horizontal="center" vertical="center"/>
    </xf>
    <xf numFmtId="0" fontId="7" fillId="2" borderId="0" pivotButton="0" quotePrefix="0" xfId="0"/>
    <xf numFmtId="0" fontId="0" fillId="2" borderId="0" pivotButton="0" quotePrefix="0" xfId="0"/>
    <xf numFmtId="0" fontId="7" fillId="3" borderId="1" applyAlignment="1" pivotButton="0" quotePrefix="0" xfId="0">
      <alignment horizontal="center" vertical="center"/>
    </xf>
    <xf numFmtId="0" fontId="9" fillId="0" borderId="1" pivotButton="0" quotePrefix="0" xfId="0"/>
    <xf numFmtId="9" fontId="10" fillId="0" borderId="1" applyAlignment="1" pivotButton="0" quotePrefix="0" xfId="0">
      <alignment horizontal="center" vertical="center"/>
    </xf>
    <xf numFmtId="0" fontId="7" fillId="5" borderId="1" pivotButton="0" quotePrefix="0" xfId="0"/>
    <xf numFmtId="0" fontId="7" fillId="5" borderId="1" applyAlignment="1" pivotButton="0" quotePrefix="0" xfId="0">
      <alignment horizontal="center" vertical="center"/>
    </xf>
    <xf numFmtId="9" fontId="7" fillId="5" borderId="1" applyAlignment="1" pivotButton="0" quotePrefix="0" xfId="0">
      <alignment horizontal="center" vertical="center"/>
    </xf>
    <xf numFmtId="0" fontId="0" fillId="0" borderId="1" pivotButton="0" quotePrefix="0" xfId="0"/>
    <xf numFmtId="0" fontId="4" fillId="0" borderId="1" pivotButton="0" quotePrefix="0" xfId="0"/>
    <xf numFmtId="0" fontId="0" fillId="0" borderId="1" applyAlignment="1" pivotButton="0" quotePrefix="0" xfId="0">
      <alignment horizontal="center" vertical="center"/>
    </xf>
    <xf numFmtId="0" fontId="0" fillId="0" borderId="1" applyAlignment="1" pivotButton="0" quotePrefix="0" xfId="0">
      <alignment vertical="top" wrapText="1"/>
    </xf>
    <xf numFmtId="0" fontId="8" fillId="0" borderId="1" applyAlignment="1" pivotButton="0" quotePrefix="0" xfId="0">
      <alignment vertical="top" wrapText="1"/>
    </xf>
    <xf numFmtId="0" fontId="4" fillId="4" borderId="1" pivotButton="0" quotePrefix="0" xfId="0"/>
    <xf numFmtId="0" fontId="0" fillId="4" borderId="1" applyAlignment="1" pivotButton="0" quotePrefix="0" xfId="0">
      <alignment horizontal="center" vertical="center"/>
    </xf>
    <xf numFmtId="0" fontId="0" fillId="4" borderId="1" applyAlignment="1" pivotButton="0" quotePrefix="0" xfId="0">
      <alignment vertical="top" wrapText="1"/>
    </xf>
    <xf numFmtId="0" fontId="8" fillId="4" borderId="1" applyAlignment="1" pivotButton="0" quotePrefix="0" xfId="0">
      <alignment vertical="top" wrapText="1"/>
    </xf>
    <xf numFmtId="164" fontId="0" fillId="0" borderId="1" applyAlignment="1" pivotButton="0" quotePrefix="0" xfId="0">
      <alignment horizontal="center" vertical="center"/>
    </xf>
    <xf numFmtId="164" fontId="0" fillId="4" borderId="1" applyAlignment="1" pivotButton="0" quotePrefix="0" xfId="0">
      <alignment horizontal="center" vertical="center"/>
    </xf>
    <xf numFmtId="0" fontId="11" fillId="5" borderId="0" pivotButton="0" quotePrefix="0" xfId="0"/>
    <xf numFmtId="0" fontId="0" fillId="5" borderId="0" pivotButton="0" quotePrefix="0" xfId="0"/>
    <xf numFmtId="0" fontId="12" fillId="5" borderId="0" pivotButton="0" quotePrefix="0" xfId="0"/>
    <xf numFmtId="0" fontId="13" fillId="0" borderId="1" applyAlignment="1" pivotButton="0" quotePrefix="0" xfId="0">
      <alignment horizontal="center" vertical="center"/>
    </xf>
    <xf numFmtId="0" fontId="0" fillId="0" borderId="4" pivotButton="0" quotePrefix="0" xfId="0"/>
    <xf numFmtId="0" fontId="0" fillId="0" borderId="5" pivotButton="0" quotePrefix="0" xfId="0"/>
    <xf numFmtId="9" fontId="13" fillId="0" borderId="1" applyAlignment="1" pivotButton="0" quotePrefix="0" xfId="0">
      <alignment horizontal="center" vertical="center"/>
    </xf>
    <xf numFmtId="0" fontId="7" fillId="6" borderId="0" pivotButton="0" quotePrefix="0" xfId="0"/>
    <xf numFmtId="0" fontId="0" fillId="6" borderId="0" pivotButton="0" quotePrefix="0" xfId="0"/>
    <xf numFmtId="0" fontId="14" fillId="0" borderId="1" applyAlignment="1" pivotButton="0" quotePrefix="0" xfId="0">
      <alignment horizontal="center" vertical="center"/>
    </xf>
    <xf numFmtId="9" fontId="14" fillId="0" borderId="1" applyAlignment="1" pivotButton="0" quotePrefix="0" xfId="0">
      <alignment horizontal="center" vertical="center"/>
    </xf>
    <xf numFmtId="0" fontId="7" fillId="5" borderId="0" pivotButton="0" quotePrefix="0" xfId="0"/>
    <xf numFmtId="0" fontId="15" fillId="0" borderId="1" applyAlignment="1" pivotButton="0" quotePrefix="0" xfId="0">
      <alignment horizontal="center" vertical="center"/>
    </xf>
    <xf numFmtId="0" fontId="3" fillId="0" borderId="1" pivotButton="0" quotePrefix="0" xfId="0"/>
    <xf numFmtId="0" fontId="16" fillId="0" borderId="0" applyAlignment="1" pivotButton="0" quotePrefix="0" xfId="0">
      <alignment horizontal="right" vertical="center"/>
    </xf>
    <xf numFmtId="165" fontId="9" fillId="0" borderId="1" applyAlignment="1" pivotButton="0" quotePrefix="0" xfId="0">
      <alignment horizontal="center" vertical="center"/>
    </xf>
    <xf numFmtId="0" fontId="17" fillId="0" borderId="0" applyAlignment="1" pivotButton="0" quotePrefix="0" xfId="0">
      <alignment horizontal="center" vertical="center"/>
    </xf>
    <xf numFmtId="0" fontId="18" fillId="0" borderId="1" applyAlignment="1" pivotButton="0" quotePrefix="0" xfId="0">
      <alignment vertical="top" wrapText="1"/>
    </xf>
    <xf numFmtId="0" fontId="18" fillId="4" borderId="1" applyAlignment="1" pivotButton="0" quotePrefix="0" xfId="0">
      <alignment vertical="top" wrapText="1"/>
    </xf>
    <xf numFmtId="0" fontId="19" fillId="0" borderId="1" applyAlignment="1" pivotButton="0" quotePrefix="0" xfId="0">
      <alignment vertical="top" wrapText="1"/>
    </xf>
    <xf numFmtId="0" fontId="19" fillId="4" borderId="1" applyAlignment="1" pivotButton="0" quotePrefix="0" xfId="0">
      <alignment vertical="top" wrapText="1"/>
    </xf>
    <xf numFmtId="0" fontId="20" fillId="0" borderId="1" applyAlignment="1" pivotButton="0" quotePrefix="0" xfId="0">
      <alignment vertical="top" wrapText="1"/>
    </xf>
  </cellXfs>
  <cellStyles count="1">
    <cellStyle name="Normal" xfId="0" builtinId="0" hidden="0"/>
  </cellStyles>
  <dxfs count="3">
    <dxf>
      <fill>
        <patternFill patternType="solid">
          <fgColor rgb="00FECACA"/>
        </patternFill>
      </fill>
    </dxf>
    <dxf>
      <fill>
        <patternFill patternType="solid">
          <fgColor rgb="00D1FAE5"/>
        </patternFill>
      </fill>
    </dxf>
    <dxf>
      <fill>
        <patternFill patternType="solid">
          <fgColor rgb="00FEF3C7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styles" Target="styles.xml" Id="rId9"/><Relationship Type="http://schemas.openxmlformats.org/officeDocument/2006/relationships/theme" Target="theme/theme1.xml" Id="rId10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1B3A5C"/>
    <outlinePr summaryBelow="1" summaryRight="1"/>
    <pageSetUpPr/>
  </sheetPr>
  <dimension ref="A1:A42"/>
  <sheetViews>
    <sheetView workbookViewId="0">
      <selection activeCell="A1" sqref="A1"/>
    </sheetView>
  </sheetViews>
  <sheetFormatPr baseColWidth="8" defaultRowHeight="15"/>
  <cols>
    <col width="90" customWidth="1" min="1" max="1"/>
  </cols>
  <sheetData>
    <row r="1">
      <c r="A1" s="1" t="inlineStr">
        <is>
          <t>Due Diligence Checklist Template</t>
        </is>
      </c>
    </row>
    <row r="2">
      <c r="A2" s="2" t="inlineStr">
        <is>
          <t>Dossier Intel — dossierintel.com/templates/due-diligence-checklist-template/</t>
        </is>
      </c>
    </row>
    <row r="4">
      <c r="A4" s="3" t="inlineStr">
        <is>
          <t>HOW TO USE THIS TEMPLATE</t>
        </is>
      </c>
    </row>
    <row r="6">
      <c r="A6" s="4" t="inlineStr">
        <is>
          <t>1. Review the Example tabs (Tabs 7-8) to see what a completed DD Checklist looks like</t>
        </is>
      </c>
    </row>
    <row r="7">
      <c r="A7" s="4" t="inlineStr">
        <is>
          <t>2. Go to the Checklist tab (Tab 2) — assign owners, set priorities, track status</t>
        </is>
      </c>
    </row>
    <row r="8">
      <c r="A8" s="4" t="inlineStr">
        <is>
          <t>3. For each item, mark Status (Requested/Received/Under Review/Reviewed/Blocked/N/A)</t>
        </is>
      </c>
    </row>
    <row r="9">
      <c r="A9" s="4" t="inlineStr">
        <is>
          <t>4. Use Priority: Tier 1 (Critical), Tier 2 (Important), Tier 3 (Nice-to-have)</t>
        </is>
      </c>
    </row>
    <row r="10">
      <c r="A10" s="4" t="inlineStr">
        <is>
          <t>5. Days Outstanding auto-calculates — overdue Tier 1 items highlight red</t>
        </is>
      </c>
    </row>
    <row r="11">
      <c r="A11" s="4" t="inlineStr">
        <is>
          <t>6. Use the Priority Dashboard (Tab 3) to see completion by tier</t>
        </is>
      </c>
    </row>
    <row r="12">
      <c r="A12" s="4" t="inlineStr">
        <is>
          <t>7. Log red flags in the Red Flag Register (Tab 4) as they surface</t>
        </is>
      </c>
    </row>
    <row r="13">
      <c r="A13" s="4" t="inlineStr">
        <is>
          <t>8. Track deal milestones in the Timeline Tracker (Tab 5)</t>
        </is>
      </c>
    </row>
    <row r="14">
      <c r="A14" s="4" t="inlineStr">
        <is>
          <t>9. Check the Summary Dashboard (Tab 6) for the executive view</t>
        </is>
      </c>
    </row>
    <row r="16">
      <c r="A16" s="3" t="inlineStr">
        <is>
          <t>THE FIVE-FIELD FRAMEWORK</t>
        </is>
      </c>
    </row>
    <row r="18">
      <c r="A18" s="4" t="inlineStr">
        <is>
          <t>1. Document: what information or artifact you need (specific, not vague)</t>
        </is>
      </c>
    </row>
    <row r="19">
      <c r="A19" s="4" t="inlineStr">
        <is>
          <t>2. Owner: who on your deal team is responsible for receiving and reviewing it</t>
        </is>
      </c>
    </row>
    <row r="20">
      <c r="A20" s="4" t="inlineStr">
        <is>
          <t>3. Status: where this item is in the workflow (Requested, Received, Reviewed, etc.)</t>
        </is>
      </c>
    </row>
    <row r="21">
      <c r="A21" s="4" t="inlineStr">
        <is>
          <t>4. Priority: Tier 1 Critical (deal-breakers), Tier 2 Important, Tier 3 Nice-to-have</t>
        </is>
      </c>
    </row>
    <row r="22">
      <c r="A22" s="4" t="inlineStr">
        <is>
          <t>5. Red Flag Notes: what is concerning in the response (this is the field most templates skip)</t>
        </is>
      </c>
    </row>
    <row r="24">
      <c r="A24" s="3" t="inlineStr">
        <is>
          <t>RULES</t>
        </is>
      </c>
    </row>
    <row r="26">
      <c r="A26" s="4" t="inlineStr">
        <is>
          <t>Every item has a named owner. Unowned items get dropped between workstreams.</t>
        </is>
      </c>
    </row>
    <row r="27">
      <c r="A27" s="4" t="inlineStr">
        <is>
          <t>Update status daily for Tier 1 items. Weekly for Tier 2. As-needed for Tier 3.</t>
        </is>
      </c>
    </row>
    <row r="28">
      <c r="A28" s="4" t="inlineStr">
        <is>
          <t>Never mark "Received" as "Reviewed" without independent verification.</t>
        </is>
      </c>
    </row>
    <row r="29">
      <c r="A29" s="4" t="inlineStr">
        <is>
          <t>A Tier 1 item that stays Blocked for &gt;3 days is a deal risk — escalate immediately.</t>
        </is>
      </c>
    </row>
    <row r="30">
      <c r="A30" s="4" t="inlineStr">
        <is>
          <t>The Red Flag Notes field is not optional. Empty red flag notes = no review happened.</t>
        </is>
      </c>
    </row>
    <row r="32">
      <c r="A32" s="3" t="inlineStr">
        <is>
          <t>COMMON MISTAKES TO AVOID</t>
        </is>
      </c>
    </row>
    <row r="34">
      <c r="A34" s="4" t="inlineStr">
        <is>
          <t>Treating DDQ responses as audited fact — verify before marking Reviewed.</t>
        </is>
      </c>
    </row>
    <row r="35">
      <c r="A35" s="4" t="inlineStr">
        <is>
          <t>Siloed workstreams — financial finding doesn't reach legal review, risks get missed.</t>
        </is>
      </c>
    </row>
    <row r="36">
      <c r="A36" s="4" t="inlineStr">
        <is>
          <t>Rushing to close — skipping red flag notes on lower-priority items.</t>
        </is>
      </c>
    </row>
    <row r="37">
      <c r="A37" s="4" t="inlineStr">
        <is>
          <t>Accepting incomplete data — a vague Tier 1 response is a red flag, not a scheduling issue.</t>
        </is>
      </c>
    </row>
    <row r="38">
      <c r="A38" s="4" t="inlineStr">
        <is>
          <t>Static tracking — new risk categories emerge (data privacy, AI governance, ESG).</t>
        </is>
      </c>
    </row>
    <row r="40">
      <c r="A40" s="2" t="inlineStr">
        <is>
          <t>Full methodology: dossierintel.com/templates/due-diligence-checklist-template/</t>
        </is>
      </c>
    </row>
    <row r="41">
      <c r="A41" s="2" t="inlineStr">
        <is>
          <t>Companion tool — Due Diligence Questionnaire: dossierintel.com/templates/due-diligence-questionnaire-template/</t>
        </is>
      </c>
    </row>
    <row r="42">
      <c r="A42" s="2" t="inlineStr">
        <is>
          <t>Need DD research done for you? dossierintel.com/services/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2E8B8B"/>
    <outlinePr summaryBelow="1" summaryRight="1"/>
    <pageSetUpPr/>
  </sheetPr>
  <dimension ref="A1:K67"/>
  <sheetViews>
    <sheetView workbookViewId="0">
      <pane xSplit="2" ySplit="4" topLeftCell="C5" activePane="bottomRight" state="frozen"/>
      <selection pane="topRight" activeCell="A1" sqref="A1"/>
      <selection pane="bottomLeft" activeCell="A1" sqref="A1"/>
      <selection pane="bottomRight" activeCell="A1" sqref="A1"/>
    </sheetView>
  </sheetViews>
  <sheetFormatPr baseColWidth="8" defaultRowHeight="15"/>
  <cols>
    <col width="6" customWidth="1" min="1" max="1"/>
    <col width="14" customWidth="1" min="2" max="2"/>
    <col width="42" customWidth="1" min="3" max="3"/>
    <col width="16" customWidth="1" min="4" max="4"/>
    <col width="16" customWidth="1" min="5" max="5"/>
    <col width="18" customWidth="1" min="6" max="6"/>
    <col width="30" customWidth="1" min="7" max="7"/>
    <col width="13" customWidth="1" min="8" max="8"/>
    <col width="13" customWidth="1" min="9" max="9"/>
    <col width="13" customWidth="1" min="10" max="10"/>
    <col width="22" customWidth="1" min="11" max="11"/>
  </cols>
  <sheetData>
    <row r="1">
      <c r="A1" s="5" t="inlineStr">
        <is>
          <t>Due Diligence Checklist</t>
        </is>
      </c>
    </row>
    <row r="2">
      <c r="A2" s="6" t="inlineStr">
        <is>
          <t>Five-field workflow tracker. Assign owners, set priority tiers, update status, flag red flags.</t>
        </is>
      </c>
    </row>
    <row r="4">
      <c r="A4" s="7" t="inlineStr">
        <is>
          <t>#</t>
        </is>
      </c>
      <c r="B4" s="7" t="inlineStr">
        <is>
          <t>Category</t>
        </is>
      </c>
      <c r="C4" s="7" t="inlineStr">
        <is>
          <t>Document / Item</t>
        </is>
      </c>
      <c r="D4" s="7" t="inlineStr">
        <is>
          <t>Owner</t>
        </is>
      </c>
      <c r="E4" s="7" t="inlineStr">
        <is>
          <t>Status</t>
        </is>
      </c>
      <c r="F4" s="7" t="inlineStr">
        <is>
          <t>Priority</t>
        </is>
      </c>
      <c r="G4" s="7" t="inlineStr">
        <is>
          <t>Red Flag Notes</t>
        </is>
      </c>
      <c r="H4" s="7" t="inlineStr">
        <is>
          <t>Date Requested</t>
        </is>
      </c>
      <c r="I4" s="7" t="inlineStr">
        <is>
          <t>Date Received</t>
        </is>
      </c>
      <c r="J4" s="7" t="inlineStr">
        <is>
          <t>Days Out</t>
        </is>
      </c>
      <c r="K4" s="7" t="inlineStr">
        <is>
          <t>Source / Location</t>
        </is>
      </c>
    </row>
    <row r="5">
      <c r="A5" s="8" t="inlineStr">
        <is>
          <t>FINANCIAL</t>
        </is>
      </c>
    </row>
    <row r="6">
      <c r="A6" s="10" t="n">
        <v>1</v>
      </c>
      <c r="B6" s="11" t="inlineStr">
        <is>
          <t>FINANCIAL</t>
        </is>
      </c>
      <c r="C6" s="12" t="inlineStr">
        <is>
          <t>Audited financial statements (past 3 fiscal years)</t>
        </is>
      </c>
      <c r="D6" s="12" t="n"/>
      <c r="E6" s="10" t="n"/>
      <c r="F6" s="10" t="n"/>
      <c r="G6" s="12" t="n"/>
      <c r="H6" s="13" t="n"/>
      <c r="I6" s="13" t="n"/>
      <c r="J6" s="14">
        <f>IF(AND(H6&lt;&gt;"",I6&lt;&gt;""),I6-H6,IF(H6&lt;&gt;"",TODAY()-H6,""))</f>
        <v/>
      </c>
      <c r="K6" s="12" t="n"/>
    </row>
    <row r="7">
      <c r="A7" s="15" t="n">
        <v>2</v>
      </c>
      <c r="B7" s="16" t="inlineStr">
        <is>
          <t>FINANCIAL</t>
        </is>
      </c>
      <c r="C7" s="17" t="inlineStr">
        <is>
          <t>Monthly P&amp;L statements for trailing 12 months</t>
        </is>
      </c>
      <c r="D7" s="17" t="n"/>
      <c r="E7" s="15" t="n"/>
      <c r="F7" s="15" t="n"/>
      <c r="G7" s="17" t="n"/>
      <c r="H7" s="18" t="n"/>
      <c r="I7" s="18" t="n"/>
      <c r="J7" s="19">
        <f>IF(AND(H7&lt;&gt;"",I7&lt;&gt;""),I7-H7,IF(H7&lt;&gt;"",TODAY()-H7,""))</f>
        <v/>
      </c>
      <c r="K7" s="17" t="n"/>
    </row>
    <row r="8">
      <c r="A8" s="10" t="n">
        <v>3</v>
      </c>
      <c r="B8" s="11" t="inlineStr">
        <is>
          <t>FINANCIAL</t>
        </is>
      </c>
      <c r="C8" s="12" t="inlineStr">
        <is>
          <t>Quality of earnings (QoE) analysis</t>
        </is>
      </c>
      <c r="D8" s="12" t="n"/>
      <c r="E8" s="10" t="n"/>
      <c r="F8" s="10" t="n"/>
      <c r="G8" s="12" t="n"/>
      <c r="H8" s="13" t="n"/>
      <c r="I8" s="13" t="n"/>
      <c r="J8" s="14">
        <f>IF(AND(H8&lt;&gt;"",I8&lt;&gt;""),I8-H8,IF(H8&lt;&gt;"",TODAY()-H8,""))</f>
        <v/>
      </c>
      <c r="K8" s="12" t="n"/>
    </row>
    <row r="9">
      <c r="A9" s="15" t="n">
        <v>4</v>
      </c>
      <c r="B9" s="16" t="inlineStr">
        <is>
          <t>FINANCIAL</t>
        </is>
      </c>
      <c r="C9" s="17" t="inlineStr">
        <is>
          <t>Federal and state tax returns (past 3 years)</t>
        </is>
      </c>
      <c r="D9" s="17" t="n"/>
      <c r="E9" s="15" t="n"/>
      <c r="F9" s="15" t="n"/>
      <c r="G9" s="17" t="n"/>
      <c r="H9" s="18" t="n"/>
      <c r="I9" s="18" t="n"/>
      <c r="J9" s="19">
        <f>IF(AND(H9&lt;&gt;"",I9&lt;&gt;""),I9-H9,IF(H9&lt;&gt;"",TODAY()-H9,""))</f>
        <v/>
      </c>
      <c r="K9" s="17" t="n"/>
    </row>
    <row r="10">
      <c r="A10" s="10" t="n">
        <v>5</v>
      </c>
      <c r="B10" s="11" t="inlineStr">
        <is>
          <t>FINANCIAL</t>
        </is>
      </c>
      <c r="C10" s="12" t="inlineStr">
        <is>
          <t>Accounts receivable aging report</t>
        </is>
      </c>
      <c r="D10" s="12" t="n"/>
      <c r="E10" s="10" t="n"/>
      <c r="F10" s="10" t="n"/>
      <c r="G10" s="12" t="n"/>
      <c r="H10" s="13" t="n"/>
      <c r="I10" s="13" t="n"/>
      <c r="J10" s="14">
        <f>IF(AND(H10&lt;&gt;"",I10&lt;&gt;""),I10-H10,IF(H10&lt;&gt;"",TODAY()-H10,""))</f>
        <v/>
      </c>
      <c r="K10" s="12" t="n"/>
    </row>
    <row r="11">
      <c r="A11" s="15" t="n">
        <v>6</v>
      </c>
      <c r="B11" s="16" t="inlineStr">
        <is>
          <t>FINANCIAL</t>
        </is>
      </c>
      <c r="C11" s="17" t="inlineStr">
        <is>
          <t>Debt schedule with covenants and maturity dates</t>
        </is>
      </c>
      <c r="D11" s="17" t="n"/>
      <c r="E11" s="15" t="n"/>
      <c r="F11" s="15" t="n"/>
      <c r="G11" s="17" t="n"/>
      <c r="H11" s="18" t="n"/>
      <c r="I11" s="18" t="n"/>
      <c r="J11" s="19">
        <f>IF(AND(H11&lt;&gt;"",I11&lt;&gt;""),I11-H11,IF(H11&lt;&gt;"",TODAY()-H11,""))</f>
        <v/>
      </c>
      <c r="K11" s="17" t="n"/>
    </row>
    <row r="12">
      <c r="A12" s="10" t="n">
        <v>7</v>
      </c>
      <c r="B12" s="11" t="inlineStr">
        <is>
          <t>FINANCIAL</t>
        </is>
      </c>
      <c r="C12" s="12" t="inlineStr">
        <is>
          <t>Working capital analysis</t>
        </is>
      </c>
      <c r="D12" s="12" t="n"/>
      <c r="E12" s="10" t="n"/>
      <c r="F12" s="10" t="n"/>
      <c r="G12" s="12" t="n"/>
      <c r="H12" s="13" t="n"/>
      <c r="I12" s="13" t="n"/>
      <c r="J12" s="14">
        <f>IF(AND(H12&lt;&gt;"",I12&lt;&gt;""),I12-H12,IF(H12&lt;&gt;"",TODAY()-H12,""))</f>
        <v/>
      </c>
      <c r="K12" s="12" t="n"/>
    </row>
    <row r="13">
      <c r="A13" s="15" t="n">
        <v>8</v>
      </c>
      <c r="B13" s="16" t="inlineStr">
        <is>
          <t>FINANCIAL</t>
        </is>
      </c>
      <c r="C13" s="17" t="inlineStr">
        <is>
          <t>Cap table (fully diluted)</t>
        </is>
      </c>
      <c r="D13" s="17" t="n"/>
      <c r="E13" s="15" t="n"/>
      <c r="F13" s="15" t="n"/>
      <c r="G13" s="17" t="n"/>
      <c r="H13" s="18" t="n"/>
      <c r="I13" s="18" t="n"/>
      <c r="J13" s="19">
        <f>IF(AND(H13&lt;&gt;"",I13&lt;&gt;""),I13-H13,IF(H13&lt;&gt;"",TODAY()-H13,""))</f>
        <v/>
      </c>
      <c r="K13" s="17" t="n"/>
    </row>
    <row r="14">
      <c r="A14" s="10" t="n">
        <v>9</v>
      </c>
      <c r="B14" s="11" t="inlineStr">
        <is>
          <t>FINANCIAL</t>
        </is>
      </c>
      <c r="C14" s="12" t="inlineStr">
        <is>
          <t>Revenue breakdown by customer (top 20)</t>
        </is>
      </c>
      <c r="D14" s="12" t="n"/>
      <c r="E14" s="10" t="n"/>
      <c r="F14" s="10" t="n"/>
      <c r="G14" s="12" t="n"/>
      <c r="H14" s="13" t="n"/>
      <c r="I14" s="13" t="n"/>
      <c r="J14" s="14">
        <f>IF(AND(H14&lt;&gt;"",I14&lt;&gt;""),I14-H14,IF(H14&lt;&gt;"",TODAY()-H14,""))</f>
        <v/>
      </c>
      <c r="K14" s="12" t="n"/>
    </row>
    <row r="15">
      <c r="A15" s="15" t="n">
        <v>10</v>
      </c>
      <c r="B15" s="16" t="inlineStr">
        <is>
          <t>FINANCIAL</t>
        </is>
      </c>
      <c r="C15" s="17" t="inlineStr">
        <is>
          <t>Bank statements and reconciliations (past 12 months)</t>
        </is>
      </c>
      <c r="D15" s="17" t="n"/>
      <c r="E15" s="15" t="n"/>
      <c r="F15" s="15" t="n"/>
      <c r="G15" s="17" t="n"/>
      <c r="H15" s="18" t="n"/>
      <c r="I15" s="18" t="n"/>
      <c r="J15" s="19">
        <f>IF(AND(H15&lt;&gt;"",I15&lt;&gt;""),I15-H15,IF(H15&lt;&gt;"",TODAY()-H15,""))</f>
        <v/>
      </c>
      <c r="K15" s="17" t="n"/>
    </row>
    <row r="16">
      <c r="A16" s="10" t="n">
        <v>11</v>
      </c>
      <c r="B16" s="11" t="inlineStr">
        <is>
          <t>FINANCIAL</t>
        </is>
      </c>
      <c r="C16" s="12" t="inlineStr">
        <is>
          <t>5-year financial projections with assumptions</t>
        </is>
      </c>
      <c r="D16" s="12" t="n"/>
      <c r="E16" s="10" t="n"/>
      <c r="F16" s="10" t="n"/>
      <c r="G16" s="12" t="n"/>
      <c r="H16" s="13" t="n"/>
      <c r="I16" s="13" t="n"/>
      <c r="J16" s="14">
        <f>IF(AND(H16&lt;&gt;"",I16&lt;&gt;""),I16-H16,IF(H16&lt;&gt;"",TODAY()-H16,""))</f>
        <v/>
      </c>
      <c r="K16" s="12" t="n"/>
    </row>
    <row r="17">
      <c r="A17" s="15" t="n">
        <v>12</v>
      </c>
      <c r="B17" s="16" t="inlineStr">
        <is>
          <t>FINANCIAL</t>
        </is>
      </c>
      <c r="C17" s="17" t="inlineStr">
        <is>
          <t>Depreciation schedule and fixed asset register</t>
        </is>
      </c>
      <c r="D17" s="17" t="n"/>
      <c r="E17" s="15" t="n"/>
      <c r="F17" s="15" t="n"/>
      <c r="G17" s="17" t="n"/>
      <c r="H17" s="18" t="n"/>
      <c r="I17" s="18" t="n"/>
      <c r="J17" s="19">
        <f>IF(AND(H17&lt;&gt;"",I17&lt;&gt;""),I17-H17,IF(H17&lt;&gt;"",TODAY()-H17,""))</f>
        <v/>
      </c>
      <c r="K17" s="17" t="n"/>
    </row>
    <row r="18">
      <c r="A18" s="10" t="n">
        <v>13</v>
      </c>
      <c r="B18" s="11" t="inlineStr">
        <is>
          <t>FINANCIAL</t>
        </is>
      </c>
      <c r="C18" s="12" t="inlineStr">
        <is>
          <t>General ledger detail</t>
        </is>
      </c>
      <c r="D18" s="12" t="n"/>
      <c r="E18" s="10" t="n"/>
      <c r="F18" s="10" t="n"/>
      <c r="G18" s="12" t="n"/>
      <c r="H18" s="13" t="n"/>
      <c r="I18" s="13" t="n"/>
      <c r="J18" s="14">
        <f>IF(AND(H18&lt;&gt;"",I18&lt;&gt;""),I18-H18,IF(H18&lt;&gt;"",TODAY()-H18,""))</f>
        <v/>
      </c>
      <c r="K18" s="12" t="n"/>
    </row>
    <row r="19">
      <c r="A19" s="15" t="n">
        <v>14</v>
      </c>
      <c r="B19" s="16" t="inlineStr">
        <is>
          <t>FINANCIAL</t>
        </is>
      </c>
      <c r="C19" s="17" t="inlineStr">
        <is>
          <t>Unrecorded liabilities schedule</t>
        </is>
      </c>
      <c r="D19" s="17" t="n"/>
      <c r="E19" s="15" t="n"/>
      <c r="F19" s="15" t="n"/>
      <c r="G19" s="17" t="n"/>
      <c r="H19" s="18" t="n"/>
      <c r="I19" s="18" t="n"/>
      <c r="J19" s="19">
        <f>IF(AND(H19&lt;&gt;"",I19&lt;&gt;""),I19-H19,IF(H19&lt;&gt;"",TODAY()-H19,""))</f>
        <v/>
      </c>
      <c r="K19" s="17" t="n"/>
    </row>
    <row r="20">
      <c r="A20" s="10" t="n">
        <v>15</v>
      </c>
      <c r="B20" s="11" t="inlineStr">
        <is>
          <t>FINANCIAL</t>
        </is>
      </c>
      <c r="C20" s="12" t="inlineStr">
        <is>
          <t>Management fee and related-party transaction log</t>
        </is>
      </c>
      <c r="D20" s="12" t="n"/>
      <c r="E20" s="10" t="n"/>
      <c r="F20" s="10" t="n"/>
      <c r="G20" s="12" t="n"/>
      <c r="H20" s="13" t="n"/>
      <c r="I20" s="13" t="n"/>
      <c r="J20" s="14">
        <f>IF(AND(H20&lt;&gt;"",I20&lt;&gt;""),I20-H20,IF(H20&lt;&gt;"",TODAY()-H20,""))</f>
        <v/>
      </c>
      <c r="K20" s="12" t="n"/>
    </row>
    <row r="21">
      <c r="A21" s="8" t="inlineStr">
        <is>
          <t>LEGAL</t>
        </is>
      </c>
    </row>
    <row r="22">
      <c r="A22" s="10" t="n">
        <v>16</v>
      </c>
      <c r="B22" s="11" t="inlineStr">
        <is>
          <t>LEGAL</t>
        </is>
      </c>
      <c r="C22" s="12" t="inlineStr">
        <is>
          <t>Articles of incorporation / operating agreement</t>
        </is>
      </c>
      <c r="D22" s="12" t="n"/>
      <c r="E22" s="10" t="n"/>
      <c r="F22" s="10" t="n"/>
      <c r="G22" s="12" t="n"/>
      <c r="H22" s="13" t="n"/>
      <c r="I22" s="13" t="n"/>
      <c r="J22" s="14">
        <f>IF(AND(H22&lt;&gt;"",I22&lt;&gt;""),I22-H22,IF(H22&lt;&gt;"",TODAY()-H22,""))</f>
        <v/>
      </c>
      <c r="K22" s="12" t="n"/>
    </row>
    <row r="23">
      <c r="A23" s="15" t="n">
        <v>17</v>
      </c>
      <c r="B23" s="16" t="inlineStr">
        <is>
          <t>LEGAL</t>
        </is>
      </c>
      <c r="C23" s="17" t="inlineStr">
        <is>
          <t>Board meeting minutes (past 3 years)</t>
        </is>
      </c>
      <c r="D23" s="17" t="n"/>
      <c r="E23" s="15" t="n"/>
      <c r="F23" s="15" t="n"/>
      <c r="G23" s="17" t="n"/>
      <c r="H23" s="18" t="n"/>
      <c r="I23" s="18" t="n"/>
      <c r="J23" s="19">
        <f>IF(AND(H23&lt;&gt;"",I23&lt;&gt;""),I23-H23,IF(H23&lt;&gt;"",TODAY()-H23,""))</f>
        <v/>
      </c>
      <c r="K23" s="17" t="n"/>
    </row>
    <row r="24">
      <c r="A24" s="10" t="n">
        <v>18</v>
      </c>
      <c r="B24" s="11" t="inlineStr">
        <is>
          <t>LEGAL</t>
        </is>
      </c>
      <c r="C24" s="12" t="inlineStr">
        <is>
          <t>Material contracts with change-of-control clauses</t>
        </is>
      </c>
      <c r="D24" s="12" t="n"/>
      <c r="E24" s="10" t="n"/>
      <c r="F24" s="10" t="n"/>
      <c r="G24" s="12" t="n"/>
      <c r="H24" s="13" t="n"/>
      <c r="I24" s="13" t="n"/>
      <c r="J24" s="14">
        <f>IF(AND(H24&lt;&gt;"",I24&lt;&gt;""),I24-H24,IF(H24&lt;&gt;"",TODAY()-H24,""))</f>
        <v/>
      </c>
      <c r="K24" s="12" t="n"/>
    </row>
    <row r="25">
      <c r="A25" s="15" t="n">
        <v>19</v>
      </c>
      <c r="B25" s="16" t="inlineStr">
        <is>
          <t>LEGAL</t>
        </is>
      </c>
      <c r="C25" s="17" t="inlineStr">
        <is>
          <t>IP assignment agreements (all employees and contractors)</t>
        </is>
      </c>
      <c r="D25" s="17" t="n"/>
      <c r="E25" s="15" t="n"/>
      <c r="F25" s="15" t="n"/>
      <c r="G25" s="17" t="n"/>
      <c r="H25" s="18" t="n"/>
      <c r="I25" s="18" t="n"/>
      <c r="J25" s="19">
        <f>IF(AND(H25&lt;&gt;"",I25&lt;&gt;""),I25-H25,IF(H25&lt;&gt;"",TODAY()-H25,""))</f>
        <v/>
      </c>
      <c r="K25" s="17" t="n"/>
    </row>
    <row r="26">
      <c r="A26" s="10" t="n">
        <v>20</v>
      </c>
      <c r="B26" s="11" t="inlineStr">
        <is>
          <t>LEGAL</t>
        </is>
      </c>
      <c r="C26" s="12" t="inlineStr">
        <is>
          <t>Patent and trademark registrations</t>
        </is>
      </c>
      <c r="D26" s="12" t="n"/>
      <c r="E26" s="10" t="n"/>
      <c r="F26" s="10" t="n"/>
      <c r="G26" s="12" t="n"/>
      <c r="H26" s="13" t="n"/>
      <c r="I26" s="13" t="n"/>
      <c r="J26" s="14">
        <f>IF(AND(H26&lt;&gt;"",I26&lt;&gt;""),I26-H26,IF(H26&lt;&gt;"",TODAY()-H26,""))</f>
        <v/>
      </c>
      <c r="K26" s="12" t="n"/>
    </row>
    <row r="27">
      <c r="A27" s="15" t="n">
        <v>21</v>
      </c>
      <c r="B27" s="16" t="inlineStr">
        <is>
          <t>LEGAL</t>
        </is>
      </c>
      <c r="C27" s="17" t="inlineStr">
        <is>
          <t>Pending litigation log with exposure estimates</t>
        </is>
      </c>
      <c r="D27" s="17" t="n"/>
      <c r="E27" s="15" t="n"/>
      <c r="F27" s="15" t="n"/>
      <c r="G27" s="17" t="n"/>
      <c r="H27" s="18" t="n"/>
      <c r="I27" s="18" t="n"/>
      <c r="J27" s="19">
        <f>IF(AND(H27&lt;&gt;"",I27&lt;&gt;""),I27-H27,IF(H27&lt;&gt;"",TODAY()-H27,""))</f>
        <v/>
      </c>
      <c r="K27" s="17" t="n"/>
    </row>
    <row r="28">
      <c r="A28" s="10" t="n">
        <v>22</v>
      </c>
      <c r="B28" s="11" t="inlineStr">
        <is>
          <t>LEGAL</t>
        </is>
      </c>
      <c r="C28" s="12" t="inlineStr">
        <is>
          <t>Regulatory licenses and permits</t>
        </is>
      </c>
      <c r="D28" s="12" t="n"/>
      <c r="E28" s="10" t="n"/>
      <c r="F28" s="10" t="n"/>
      <c r="G28" s="12" t="n"/>
      <c r="H28" s="13" t="n"/>
      <c r="I28" s="13" t="n"/>
      <c r="J28" s="14">
        <f>IF(AND(H28&lt;&gt;"",I28&lt;&gt;""),I28-H28,IF(H28&lt;&gt;"",TODAY()-H28,""))</f>
        <v/>
      </c>
      <c r="K28" s="12" t="n"/>
    </row>
    <row r="29">
      <c r="A29" s="15" t="n">
        <v>23</v>
      </c>
      <c r="B29" s="16" t="inlineStr">
        <is>
          <t>LEGAL</t>
        </is>
      </c>
      <c r="C29" s="17" t="inlineStr">
        <is>
          <t>Insurance policies (D&amp;O, E&amp;O, cyber, general liability)</t>
        </is>
      </c>
      <c r="D29" s="17" t="n"/>
      <c r="E29" s="15" t="n"/>
      <c r="F29" s="15" t="n"/>
      <c r="G29" s="17" t="n"/>
      <c r="H29" s="18" t="n"/>
      <c r="I29" s="18" t="n"/>
      <c r="J29" s="19">
        <f>IF(AND(H29&lt;&gt;"",I29&lt;&gt;""),I29-H29,IF(H29&lt;&gt;"",TODAY()-H29,""))</f>
        <v/>
      </c>
      <c r="K29" s="17" t="n"/>
    </row>
    <row r="30">
      <c r="A30" s="10" t="n">
        <v>24</v>
      </c>
      <c r="B30" s="11" t="inlineStr">
        <is>
          <t>LEGAL</t>
        </is>
      </c>
      <c r="C30" s="12" t="inlineStr">
        <is>
          <t>C-suite and key employee employment agreements</t>
        </is>
      </c>
      <c r="D30" s="12" t="n"/>
      <c r="E30" s="10" t="n"/>
      <c r="F30" s="10" t="n"/>
      <c r="G30" s="12" t="n"/>
      <c r="H30" s="13" t="n"/>
      <c r="I30" s="13" t="n"/>
      <c r="J30" s="14">
        <f>IF(AND(H30&lt;&gt;"",I30&lt;&gt;""),I30-H30,IF(H30&lt;&gt;"",TODAY()-H30,""))</f>
        <v/>
      </c>
      <c r="K30" s="12" t="n"/>
    </row>
    <row r="31">
      <c r="A31" s="15" t="n">
        <v>25</v>
      </c>
      <c r="B31" s="16" t="inlineStr">
        <is>
          <t>LEGAL</t>
        </is>
      </c>
      <c r="C31" s="17" t="inlineStr">
        <is>
          <t>Non-compete and non-solicitation agreements</t>
        </is>
      </c>
      <c r="D31" s="17" t="n"/>
      <c r="E31" s="15" t="n"/>
      <c r="F31" s="15" t="n"/>
      <c r="G31" s="17" t="n"/>
      <c r="H31" s="18" t="n"/>
      <c r="I31" s="18" t="n"/>
      <c r="J31" s="19">
        <f>IF(AND(H31&lt;&gt;"",I31&lt;&gt;""),I31-H31,IF(H31&lt;&gt;"",TODAY()-H31,""))</f>
        <v/>
      </c>
      <c r="K31" s="17" t="n"/>
    </row>
    <row r="32">
      <c r="A32" s="10" t="n">
        <v>26</v>
      </c>
      <c r="B32" s="11" t="inlineStr">
        <is>
          <t>LEGAL</t>
        </is>
      </c>
      <c r="C32" s="12" t="inlineStr">
        <is>
          <t>Corporate compliance policies and certifications</t>
        </is>
      </c>
      <c r="D32" s="12" t="n"/>
      <c r="E32" s="10" t="n"/>
      <c r="F32" s="10" t="n"/>
      <c r="G32" s="12" t="n"/>
      <c r="H32" s="13" t="n"/>
      <c r="I32" s="13" t="n"/>
      <c r="J32" s="14">
        <f>IF(AND(H32&lt;&gt;"",I32&lt;&gt;""),I32-H32,IF(H32&lt;&gt;"",TODAY()-H32,""))</f>
        <v/>
      </c>
      <c r="K32" s="12" t="n"/>
    </row>
    <row r="33">
      <c r="A33" s="15" t="n">
        <v>27</v>
      </c>
      <c r="B33" s="16" t="inlineStr">
        <is>
          <t>LEGAL</t>
        </is>
      </c>
      <c r="C33" s="17" t="inlineStr">
        <is>
          <t>Real estate leases with assignment provisions</t>
        </is>
      </c>
      <c r="D33" s="17" t="n"/>
      <c r="E33" s="15" t="n"/>
      <c r="F33" s="15" t="n"/>
      <c r="G33" s="17" t="n"/>
      <c r="H33" s="18" t="n"/>
      <c r="I33" s="18" t="n"/>
      <c r="J33" s="19">
        <f>IF(AND(H33&lt;&gt;"",I33&lt;&gt;""),I33-H33,IF(H33&lt;&gt;"",TODAY()-H33,""))</f>
        <v/>
      </c>
      <c r="K33" s="17" t="n"/>
    </row>
    <row r="34">
      <c r="A34" s="8" t="inlineStr">
        <is>
          <t>COMMERCIAL</t>
        </is>
      </c>
    </row>
    <row r="35">
      <c r="A35" s="10" t="n">
        <v>28</v>
      </c>
      <c r="B35" s="11" t="inlineStr">
        <is>
          <t>COMMERCIAL</t>
        </is>
      </c>
      <c r="C35" s="12" t="inlineStr">
        <is>
          <t>TAM/SAM/SOM analysis with methodology</t>
        </is>
      </c>
      <c r="D35" s="12" t="n"/>
      <c r="E35" s="10" t="n"/>
      <c r="F35" s="10" t="n"/>
      <c r="G35" s="12" t="n"/>
      <c r="H35" s="13" t="n"/>
      <c r="I35" s="13" t="n"/>
      <c r="J35" s="14">
        <f>IF(AND(H35&lt;&gt;"",I35&lt;&gt;""),I35-H35,IF(H35&lt;&gt;"",TODAY()-H35,""))</f>
        <v/>
      </c>
      <c r="K35" s="12" t="n"/>
    </row>
    <row r="36">
      <c r="A36" s="15" t="n">
        <v>29</v>
      </c>
      <c r="B36" s="16" t="inlineStr">
        <is>
          <t>COMMERCIAL</t>
        </is>
      </c>
      <c r="C36" s="17" t="inlineStr">
        <is>
          <t>Competitive landscape analysis</t>
        </is>
      </c>
      <c r="D36" s="17" t="n"/>
      <c r="E36" s="15" t="n"/>
      <c r="F36" s="15" t="n"/>
      <c r="G36" s="17" t="n"/>
      <c r="H36" s="18" t="n"/>
      <c r="I36" s="18" t="n"/>
      <c r="J36" s="19">
        <f>IF(AND(H36&lt;&gt;"",I36&lt;&gt;""),I36-H36,IF(H36&lt;&gt;"",TODAY()-H36,""))</f>
        <v/>
      </c>
      <c r="K36" s="17" t="n"/>
    </row>
    <row r="37">
      <c r="A37" s="10" t="n">
        <v>30</v>
      </c>
      <c r="B37" s="11" t="inlineStr">
        <is>
          <t>COMMERCIAL</t>
        </is>
      </c>
      <c r="C37" s="12" t="inlineStr">
        <is>
          <t>Customer pipeline by stage and probability</t>
        </is>
      </c>
      <c r="D37" s="12" t="n"/>
      <c r="E37" s="10" t="n"/>
      <c r="F37" s="10" t="n"/>
      <c r="G37" s="12" t="n"/>
      <c r="H37" s="13" t="n"/>
      <c r="I37" s="13" t="n"/>
      <c r="J37" s="14">
        <f>IF(AND(H37&lt;&gt;"",I37&lt;&gt;""),I37-H37,IF(H37&lt;&gt;"",TODAY()-H37,""))</f>
        <v/>
      </c>
      <c r="K37" s="12" t="n"/>
    </row>
    <row r="38">
      <c r="A38" s="15" t="n">
        <v>31</v>
      </c>
      <c r="B38" s="16" t="inlineStr">
        <is>
          <t>COMMERCIAL</t>
        </is>
      </c>
      <c r="C38" s="17" t="inlineStr">
        <is>
          <t>Churn data (logo + revenue) by cohort</t>
        </is>
      </c>
      <c r="D38" s="17" t="n"/>
      <c r="E38" s="15" t="n"/>
      <c r="F38" s="15" t="n"/>
      <c r="G38" s="17" t="n"/>
      <c r="H38" s="18" t="n"/>
      <c r="I38" s="18" t="n"/>
      <c r="J38" s="19">
        <f>IF(AND(H38&lt;&gt;"",I38&lt;&gt;""),I38-H38,IF(H38&lt;&gt;"",TODAY()-H38,""))</f>
        <v/>
      </c>
      <c r="K38" s="17" t="n"/>
    </row>
    <row r="39">
      <c r="A39" s="10" t="n">
        <v>32</v>
      </c>
      <c r="B39" s="11" t="inlineStr">
        <is>
          <t>COMMERCIAL</t>
        </is>
      </c>
      <c r="C39" s="12" t="inlineStr">
        <is>
          <t>Pricing history and documentation</t>
        </is>
      </c>
      <c r="D39" s="12" t="n"/>
      <c r="E39" s="10" t="n"/>
      <c r="F39" s="10" t="n"/>
      <c r="G39" s="12" t="n"/>
      <c r="H39" s="13" t="n"/>
      <c r="I39" s="13" t="n"/>
      <c r="J39" s="14">
        <f>IF(AND(H39&lt;&gt;"",I39&lt;&gt;""),I39-H39,IF(H39&lt;&gt;"",TODAY()-H39,""))</f>
        <v/>
      </c>
      <c r="K39" s="12" t="n"/>
    </row>
    <row r="40">
      <c r="A40" s="15" t="n">
        <v>33</v>
      </c>
      <c r="B40" s="16" t="inlineStr">
        <is>
          <t>COMMERCIAL</t>
        </is>
      </c>
      <c r="C40" s="17" t="inlineStr">
        <is>
          <t>NPS / CSAT scores with trend</t>
        </is>
      </c>
      <c r="D40" s="17" t="n"/>
      <c r="E40" s="15" t="n"/>
      <c r="F40" s="15" t="n"/>
      <c r="G40" s="17" t="n"/>
      <c r="H40" s="18" t="n"/>
      <c r="I40" s="18" t="n"/>
      <c r="J40" s="19">
        <f>IF(AND(H40&lt;&gt;"",I40&lt;&gt;""),I40-H40,IF(H40&lt;&gt;"",TODAY()-H40,""))</f>
        <v/>
      </c>
      <c r="K40" s="17" t="n"/>
    </row>
    <row r="41">
      <c r="A41" s="10" t="n">
        <v>34</v>
      </c>
      <c r="B41" s="11" t="inlineStr">
        <is>
          <t>COMMERCIAL</t>
        </is>
      </c>
      <c r="C41" s="12" t="inlineStr">
        <is>
          <t>Customer references (top 10 by revenue)</t>
        </is>
      </c>
      <c r="D41" s="12" t="n"/>
      <c r="E41" s="10" t="n"/>
      <c r="F41" s="10" t="n"/>
      <c r="G41" s="12" t="n"/>
      <c r="H41" s="13" t="n"/>
      <c r="I41" s="13" t="n"/>
      <c r="J41" s="14">
        <f>IF(AND(H41&lt;&gt;"",I41&lt;&gt;""),I41-H41,IF(H41&lt;&gt;"",TODAY()-H41,""))</f>
        <v/>
      </c>
      <c r="K41" s="12" t="n"/>
    </row>
    <row r="42">
      <c r="A42" s="15" t="n">
        <v>35</v>
      </c>
      <c r="B42" s="16" t="inlineStr">
        <is>
          <t>COMMERCIAL</t>
        </is>
      </c>
      <c r="C42" s="17" t="inlineStr">
        <is>
          <t>Marketing spend and CAC by channel</t>
        </is>
      </c>
      <c r="D42" s="17" t="n"/>
      <c r="E42" s="15" t="n"/>
      <c r="F42" s="15" t="n"/>
      <c r="G42" s="17" t="n"/>
      <c r="H42" s="18" t="n"/>
      <c r="I42" s="18" t="n"/>
      <c r="J42" s="19">
        <f>IF(AND(H42&lt;&gt;"",I42&lt;&gt;""),I42-H42,IF(H42&lt;&gt;"",TODAY()-H42,""))</f>
        <v/>
      </c>
      <c r="K42" s="17" t="n"/>
    </row>
    <row r="43">
      <c r="A43" s="8" t="inlineStr">
        <is>
          <t>OPERATIONAL</t>
        </is>
      </c>
    </row>
    <row r="44">
      <c r="A44" s="10" t="n">
        <v>36</v>
      </c>
      <c r="B44" s="11" t="inlineStr">
        <is>
          <t>OPERATIONAL</t>
        </is>
      </c>
      <c r="C44" s="12" t="inlineStr">
        <is>
          <t>Organizational chart with reporting lines</t>
        </is>
      </c>
      <c r="D44" s="12" t="n"/>
      <c r="E44" s="10" t="n"/>
      <c r="F44" s="10" t="n"/>
      <c r="G44" s="12" t="n"/>
      <c r="H44" s="13" t="n"/>
      <c r="I44" s="13" t="n"/>
      <c r="J44" s="14">
        <f>IF(AND(H44&lt;&gt;"",I44&lt;&gt;""),I44-H44,IF(H44&lt;&gt;"",TODAY()-H44,""))</f>
        <v/>
      </c>
      <c r="K44" s="12" t="n"/>
    </row>
    <row r="45">
      <c r="A45" s="15" t="n">
        <v>37</v>
      </c>
      <c r="B45" s="16" t="inlineStr">
        <is>
          <t>OPERATIONAL</t>
        </is>
      </c>
      <c r="C45" s="17" t="inlineStr">
        <is>
          <t>Top 20 vendor / supplier agreements</t>
        </is>
      </c>
      <c r="D45" s="17" t="n"/>
      <c r="E45" s="15" t="n"/>
      <c r="F45" s="15" t="n"/>
      <c r="G45" s="17" t="n"/>
      <c r="H45" s="18" t="n"/>
      <c r="I45" s="18" t="n"/>
      <c r="J45" s="19">
        <f>IF(AND(H45&lt;&gt;"",I45&lt;&gt;""),I45-H45,IF(H45&lt;&gt;"",TODAY()-H45,""))</f>
        <v/>
      </c>
      <c r="K45" s="17" t="n"/>
    </row>
    <row r="46">
      <c r="A46" s="10" t="n">
        <v>38</v>
      </c>
      <c r="B46" s="11" t="inlineStr">
        <is>
          <t>OPERATIONAL</t>
        </is>
      </c>
      <c r="C46" s="12" t="inlineStr">
        <is>
          <t>IT systems inventory and architecture</t>
        </is>
      </c>
      <c r="D46" s="12" t="n"/>
      <c r="E46" s="10" t="n"/>
      <c r="F46" s="10" t="n"/>
      <c r="G46" s="12" t="n"/>
      <c r="H46" s="13" t="n"/>
      <c r="I46" s="13" t="n"/>
      <c r="J46" s="14">
        <f>IF(AND(H46&lt;&gt;"",I46&lt;&gt;""),I46-H46,IF(H46&lt;&gt;"",TODAY()-H46,""))</f>
        <v/>
      </c>
      <c r="K46" s="12" t="n"/>
    </row>
    <row r="47">
      <c r="A47" s="15" t="n">
        <v>39</v>
      </c>
      <c r="B47" s="16" t="inlineStr">
        <is>
          <t>OPERATIONAL</t>
        </is>
      </c>
      <c r="C47" s="17" t="inlineStr">
        <is>
          <t>Business continuity and disaster recovery plan</t>
        </is>
      </c>
      <c r="D47" s="17" t="n"/>
      <c r="E47" s="15" t="n"/>
      <c r="F47" s="15" t="n"/>
      <c r="G47" s="17" t="n"/>
      <c r="H47" s="18" t="n"/>
      <c r="I47" s="18" t="n"/>
      <c r="J47" s="19">
        <f>IF(AND(H47&lt;&gt;"",I47&lt;&gt;""),I47-H47,IF(H47&lt;&gt;"",TODAY()-H47,""))</f>
        <v/>
      </c>
      <c r="K47" s="17" t="n"/>
    </row>
    <row r="48">
      <c r="A48" s="10" t="n">
        <v>40</v>
      </c>
      <c r="B48" s="11" t="inlineStr">
        <is>
          <t>OPERATIONAL</t>
        </is>
      </c>
      <c r="C48" s="12" t="inlineStr">
        <is>
          <t>Quality certifications (ISO, SOC, etc.)</t>
        </is>
      </c>
      <c r="D48" s="12" t="n"/>
      <c r="E48" s="10" t="n"/>
      <c r="F48" s="10" t="n"/>
      <c r="G48" s="12" t="n"/>
      <c r="H48" s="13" t="n"/>
      <c r="I48" s="13" t="n"/>
      <c r="J48" s="14">
        <f>IF(AND(H48&lt;&gt;"",I48&lt;&gt;""),I48-H48,IF(H48&lt;&gt;"",TODAY()-H48,""))</f>
        <v/>
      </c>
      <c r="K48" s="12" t="n"/>
    </row>
    <row r="49">
      <c r="A49" s="15" t="n">
        <v>41</v>
      </c>
      <c r="B49" s="16" t="inlineStr">
        <is>
          <t>OPERATIONAL</t>
        </is>
      </c>
      <c r="C49" s="17" t="inlineStr">
        <is>
          <t>Capacity analysis and scalability constraints</t>
        </is>
      </c>
      <c r="D49" s="17" t="n"/>
      <c r="E49" s="15" t="n"/>
      <c r="F49" s="15" t="n"/>
      <c r="G49" s="17" t="n"/>
      <c r="H49" s="18" t="n"/>
      <c r="I49" s="18" t="n"/>
      <c r="J49" s="19">
        <f>IF(AND(H49&lt;&gt;"",I49&lt;&gt;""),I49-H49,IF(H49&lt;&gt;"",TODAY()-H49,""))</f>
        <v/>
      </c>
      <c r="K49" s="17" t="n"/>
    </row>
    <row r="50">
      <c r="A50" s="10" t="n">
        <v>42</v>
      </c>
      <c r="B50" s="11" t="inlineStr">
        <is>
          <t>OPERATIONAL</t>
        </is>
      </c>
      <c r="C50" s="12" t="inlineStr">
        <is>
          <t>Process documentation for key workflows</t>
        </is>
      </c>
      <c r="D50" s="12" t="n"/>
      <c r="E50" s="10" t="n"/>
      <c r="F50" s="10" t="n"/>
      <c r="G50" s="12" t="n"/>
      <c r="H50" s="13" t="n"/>
      <c r="I50" s="13" t="n"/>
      <c r="J50" s="14">
        <f>IF(AND(H50&lt;&gt;"",I50&lt;&gt;""),I50-H50,IF(H50&lt;&gt;"",TODAY()-H50,""))</f>
        <v/>
      </c>
      <c r="K50" s="12" t="n"/>
    </row>
    <row r="51">
      <c r="A51" s="15" t="n">
        <v>43</v>
      </c>
      <c r="B51" s="16" t="inlineStr">
        <is>
          <t>OPERATIONAL</t>
        </is>
      </c>
      <c r="C51" s="17" t="inlineStr">
        <is>
          <t>Integration risk assessment</t>
        </is>
      </c>
      <c r="D51" s="17" t="n"/>
      <c r="E51" s="15" t="n"/>
      <c r="F51" s="15" t="n"/>
      <c r="G51" s="17" t="n"/>
      <c r="H51" s="18" t="n"/>
      <c r="I51" s="18" t="n"/>
      <c r="J51" s="19">
        <f>IF(AND(H51&lt;&gt;"",I51&lt;&gt;""),I51-H51,IF(H51&lt;&gt;"",TODAY()-H51,""))</f>
        <v/>
      </c>
      <c r="K51" s="17" t="n"/>
    </row>
    <row r="52">
      <c r="A52" s="8" t="inlineStr">
        <is>
          <t>HR / PEOPLE</t>
        </is>
      </c>
    </row>
    <row r="53">
      <c r="A53" s="10" t="n">
        <v>44</v>
      </c>
      <c r="B53" s="11" t="inlineStr">
        <is>
          <t>HR</t>
        </is>
      </c>
      <c r="C53" s="12" t="inlineStr">
        <is>
          <t>Headcount by department, level, location</t>
        </is>
      </c>
      <c r="D53" s="12" t="n"/>
      <c r="E53" s="10" t="n"/>
      <c r="F53" s="10" t="n"/>
      <c r="G53" s="12" t="n"/>
      <c r="H53" s="13" t="n"/>
      <c r="I53" s="13" t="n"/>
      <c r="J53" s="14">
        <f>IF(AND(H53&lt;&gt;"",I53&lt;&gt;""),I53-H53,IF(H53&lt;&gt;"",TODAY()-H53,""))</f>
        <v/>
      </c>
      <c r="K53" s="12" t="n"/>
    </row>
    <row r="54">
      <c r="A54" s="15" t="n">
        <v>45</v>
      </c>
      <c r="B54" s="16" t="inlineStr">
        <is>
          <t>HR</t>
        </is>
      </c>
      <c r="C54" s="17" t="inlineStr">
        <is>
          <t>Compensation structure (salary bands, bonus)</t>
        </is>
      </c>
      <c r="D54" s="17" t="n"/>
      <c r="E54" s="15" t="n"/>
      <c r="F54" s="15" t="n"/>
      <c r="G54" s="17" t="n"/>
      <c r="H54" s="18" t="n"/>
      <c r="I54" s="18" t="n"/>
      <c r="J54" s="19">
        <f>IF(AND(H54&lt;&gt;"",I54&lt;&gt;""),I54-H54,IF(H54&lt;&gt;"",TODAY()-H54,""))</f>
        <v/>
      </c>
      <c r="K54" s="17" t="n"/>
    </row>
    <row r="55">
      <c r="A55" s="10" t="n">
        <v>46</v>
      </c>
      <c r="B55" s="11" t="inlineStr">
        <is>
          <t>HR</t>
        </is>
      </c>
      <c r="C55" s="12" t="inlineStr">
        <is>
          <t>Equity / option plan with vesting schedules</t>
        </is>
      </c>
      <c r="D55" s="12" t="n"/>
      <c r="E55" s="10" t="n"/>
      <c r="F55" s="10" t="n"/>
      <c r="G55" s="12" t="n"/>
      <c r="H55" s="13" t="n"/>
      <c r="I55" s="13" t="n"/>
      <c r="J55" s="14">
        <f>IF(AND(H55&lt;&gt;"",I55&lt;&gt;""),I55-H55,IF(H55&lt;&gt;"",TODAY()-H55,""))</f>
        <v/>
      </c>
      <c r="K55" s="12" t="n"/>
    </row>
    <row r="56">
      <c r="A56" s="15" t="n">
        <v>47</v>
      </c>
      <c r="B56" s="16" t="inlineStr">
        <is>
          <t>HR</t>
        </is>
      </c>
      <c r="C56" s="17" t="inlineStr">
        <is>
          <t>Voluntary and involuntary turnover data (3 years)</t>
        </is>
      </c>
      <c r="D56" s="17" t="n"/>
      <c r="E56" s="15" t="n"/>
      <c r="F56" s="15" t="n"/>
      <c r="G56" s="17" t="n"/>
      <c r="H56" s="18" t="n"/>
      <c r="I56" s="18" t="n"/>
      <c r="J56" s="19">
        <f>IF(AND(H56&lt;&gt;"",I56&lt;&gt;""),I56-H56,IF(H56&lt;&gt;"",TODAY()-H56,""))</f>
        <v/>
      </c>
      <c r="K56" s="17" t="n"/>
    </row>
    <row r="57">
      <c r="A57" s="10" t="n">
        <v>48</v>
      </c>
      <c r="B57" s="11" t="inlineStr">
        <is>
          <t>HR</t>
        </is>
      </c>
      <c r="C57" s="12" t="inlineStr">
        <is>
          <t>Employee benefits summary</t>
        </is>
      </c>
      <c r="D57" s="12" t="n"/>
      <c r="E57" s="10" t="n"/>
      <c r="F57" s="10" t="n"/>
      <c r="G57" s="12" t="n"/>
      <c r="H57" s="13" t="n"/>
      <c r="I57" s="13" t="n"/>
      <c r="J57" s="14">
        <f>IF(AND(H57&lt;&gt;"",I57&lt;&gt;""),I57-H57,IF(H57&lt;&gt;"",TODAY()-H57,""))</f>
        <v/>
      </c>
      <c r="K57" s="12" t="n"/>
    </row>
    <row r="58">
      <c r="A58" s="15" t="n">
        <v>49</v>
      </c>
      <c r="B58" s="16" t="inlineStr">
        <is>
          <t>HR</t>
        </is>
      </c>
      <c r="C58" s="17" t="inlineStr">
        <is>
          <t>Employee handbook and policies</t>
        </is>
      </c>
      <c r="D58" s="17" t="n"/>
      <c r="E58" s="15" t="n"/>
      <c r="F58" s="15" t="n"/>
      <c r="G58" s="17" t="n"/>
      <c r="H58" s="18" t="n"/>
      <c r="I58" s="18" t="n"/>
      <c r="J58" s="19">
        <f>IF(AND(H58&lt;&gt;"",I58&lt;&gt;""),I58-H58,IF(H58&lt;&gt;"",TODAY()-H58,""))</f>
        <v/>
      </c>
      <c r="K58" s="17" t="n"/>
    </row>
    <row r="59">
      <c r="A59" s="10" t="n">
        <v>50</v>
      </c>
      <c r="B59" s="11" t="inlineStr">
        <is>
          <t>HR</t>
        </is>
      </c>
      <c r="C59" s="12" t="inlineStr">
        <is>
          <t>Labor / union agreements (if any)</t>
        </is>
      </c>
      <c r="D59" s="12" t="n"/>
      <c r="E59" s="10" t="n"/>
      <c r="F59" s="10" t="n"/>
      <c r="G59" s="12" t="n"/>
      <c r="H59" s="13" t="n"/>
      <c r="I59" s="13" t="n"/>
      <c r="J59" s="14">
        <f>IF(AND(H59&lt;&gt;"",I59&lt;&gt;""),I59-H59,IF(H59&lt;&gt;"",TODAY()-H59,""))</f>
        <v/>
      </c>
      <c r="K59" s="12" t="n"/>
    </row>
    <row r="60">
      <c r="A60" s="15" t="n">
        <v>51</v>
      </c>
      <c r="B60" s="16" t="inlineStr">
        <is>
          <t>HR</t>
        </is>
      </c>
      <c r="C60" s="17" t="inlineStr">
        <is>
          <t>Open employee litigation or complaints</t>
        </is>
      </c>
      <c r="D60" s="17" t="n"/>
      <c r="E60" s="15" t="n"/>
      <c r="F60" s="15" t="n"/>
      <c r="G60" s="17" t="n"/>
      <c r="H60" s="18" t="n"/>
      <c r="I60" s="18" t="n"/>
      <c r="J60" s="19">
        <f>IF(AND(H60&lt;&gt;"",I60&lt;&gt;""),I60-H60,IF(H60&lt;&gt;"",TODAY()-H60,""))</f>
        <v/>
      </c>
      <c r="K60" s="17" t="n"/>
    </row>
    <row r="61">
      <c r="A61" s="8" t="inlineStr">
        <is>
          <t>IT / CYBERSECURITY</t>
        </is>
      </c>
    </row>
    <row r="62">
      <c r="A62" s="10" t="n">
        <v>52</v>
      </c>
      <c r="B62" s="11" t="inlineStr">
        <is>
          <t>IT</t>
        </is>
      </c>
      <c r="C62" s="12" t="inlineStr">
        <is>
          <t>SOC 2 Type II or ISO 27001 certification</t>
        </is>
      </c>
      <c r="D62" s="12" t="n"/>
      <c r="E62" s="10" t="n"/>
      <c r="F62" s="10" t="n"/>
      <c r="G62" s="12" t="n"/>
      <c r="H62" s="13" t="n"/>
      <c r="I62" s="13" t="n"/>
      <c r="J62" s="14">
        <f>IF(AND(H62&lt;&gt;"",I62&lt;&gt;""),I62-H62,IF(H62&lt;&gt;"",TODAY()-H62,""))</f>
        <v/>
      </c>
      <c r="K62" s="12" t="n"/>
    </row>
    <row r="63">
      <c r="A63" s="15" t="n">
        <v>53</v>
      </c>
      <c r="B63" s="16" t="inlineStr">
        <is>
          <t>IT</t>
        </is>
      </c>
      <c r="C63" s="17" t="inlineStr">
        <is>
          <t>Penetration test results (past 12 months)</t>
        </is>
      </c>
      <c r="D63" s="17" t="n"/>
      <c r="E63" s="15" t="n"/>
      <c r="F63" s="15" t="n"/>
      <c r="G63" s="17" t="n"/>
      <c r="H63" s="18" t="n"/>
      <c r="I63" s="18" t="n"/>
      <c r="J63" s="19">
        <f>IF(AND(H63&lt;&gt;"",I63&lt;&gt;""),I63-H63,IF(H63&lt;&gt;"",TODAY()-H63,""))</f>
        <v/>
      </c>
      <c r="K63" s="17" t="n"/>
    </row>
    <row r="64">
      <c r="A64" s="10" t="n">
        <v>54</v>
      </c>
      <c r="B64" s="11" t="inlineStr">
        <is>
          <t>IT</t>
        </is>
      </c>
      <c r="C64" s="12" t="inlineStr">
        <is>
          <t>Incident response plan and history</t>
        </is>
      </c>
      <c r="D64" s="12" t="n"/>
      <c r="E64" s="10" t="n"/>
      <c r="F64" s="10" t="n"/>
      <c r="G64" s="12" t="n"/>
      <c r="H64" s="13" t="n"/>
      <c r="I64" s="13" t="n"/>
      <c r="J64" s="14">
        <f>IF(AND(H64&lt;&gt;"",I64&lt;&gt;""),I64-H64,IF(H64&lt;&gt;"",TODAY()-H64,""))</f>
        <v/>
      </c>
      <c r="K64" s="12" t="n"/>
    </row>
    <row r="65">
      <c r="A65" s="15" t="n">
        <v>55</v>
      </c>
      <c r="B65" s="16" t="inlineStr">
        <is>
          <t>IT</t>
        </is>
      </c>
      <c r="C65" s="17" t="inlineStr">
        <is>
          <t>Disaster recovery testing results</t>
        </is>
      </c>
      <c r="D65" s="17" t="n"/>
      <c r="E65" s="15" t="n"/>
      <c r="F65" s="15" t="n"/>
      <c r="G65" s="17" t="n"/>
      <c r="H65" s="18" t="n"/>
      <c r="I65" s="18" t="n"/>
      <c r="J65" s="19">
        <f>IF(AND(H65&lt;&gt;"",I65&lt;&gt;""),I65-H65,IF(H65&lt;&gt;"",TODAY()-H65,""))</f>
        <v/>
      </c>
      <c r="K65" s="17" t="n"/>
    </row>
    <row r="66">
      <c r="A66" s="10" t="n">
        <v>56</v>
      </c>
      <c r="B66" s="11" t="inlineStr">
        <is>
          <t>IT</t>
        </is>
      </c>
      <c r="C66" s="12" t="inlineStr">
        <is>
          <t>Third-party vendor security assessments</t>
        </is>
      </c>
      <c r="D66" s="12" t="n"/>
      <c r="E66" s="10" t="n"/>
      <c r="F66" s="10" t="n"/>
      <c r="G66" s="12" t="n"/>
      <c r="H66" s="13" t="n"/>
      <c r="I66" s="13" t="n"/>
      <c r="J66" s="14">
        <f>IF(AND(H66&lt;&gt;"",I66&lt;&gt;""),I66-H66,IF(H66&lt;&gt;"",TODAY()-H66,""))</f>
        <v/>
      </c>
      <c r="K66" s="12" t="n"/>
    </row>
    <row r="67">
      <c r="A67" s="15" t="n">
        <v>57</v>
      </c>
      <c r="B67" s="16" t="inlineStr">
        <is>
          <t>IT</t>
        </is>
      </c>
      <c r="C67" s="17" t="inlineStr">
        <is>
          <t>Data flow diagram and encryption standards</t>
        </is>
      </c>
      <c r="D67" s="17" t="n"/>
      <c r="E67" s="15" t="n"/>
      <c r="F67" s="15" t="n"/>
      <c r="G67" s="17" t="n"/>
      <c r="H67" s="18" t="n"/>
      <c r="I67" s="18" t="n"/>
      <c r="J67" s="19">
        <f>IF(AND(H67&lt;&gt;"",I67&lt;&gt;""),I67-H67,IF(H67&lt;&gt;"",TODAY()-H67,""))</f>
        <v/>
      </c>
      <c r="K67" s="17" t="n"/>
    </row>
  </sheetData>
  <mergeCells count="8">
    <mergeCell ref="A61:K61"/>
    <mergeCell ref="A34:K34"/>
    <mergeCell ref="A21:K21"/>
    <mergeCell ref="A43:K43"/>
    <mergeCell ref="A2:K2"/>
    <mergeCell ref="A52:K52"/>
    <mergeCell ref="A5:K5"/>
    <mergeCell ref="A1:K1"/>
  </mergeCells>
  <conditionalFormatting sqref="E5:E87">
    <cfRule type="cellIs" priority="1" operator="equal" dxfId="0">
      <formula>"Blocked"</formula>
    </cfRule>
    <cfRule type="cellIs" priority="2" operator="equal" dxfId="1">
      <formula>"Reviewed"</formula>
    </cfRule>
  </conditionalFormatting>
  <conditionalFormatting sqref="F5:F87">
    <cfRule type="cellIs" priority="3" operator="equal" dxfId="0">
      <formula>"Tier 1 Critical"</formula>
    </cfRule>
    <cfRule type="cellIs" priority="4" operator="equal" dxfId="2">
      <formula>"Tier 2 Important"</formula>
    </cfRule>
  </conditionalFormatting>
  <dataValidations count="2">
    <dataValidation sqref="E5:E87" showDropDown="0" showInputMessage="0" showErrorMessage="0" allowBlank="0" type="list">
      <formula1>"Requested,Received,Under Review,Reviewed,Blocked,N/A"</formula1>
    </dataValidation>
    <dataValidation sqref="F5:F87" showDropDown="0" showInputMessage="0" showErrorMessage="0" allowBlank="0" type="list">
      <formula1>"Tier 1 Critical,Tier 2 Important,Tier 3 Nice-to-have"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tabColor rgb="002E8B8B"/>
    <outlinePr summaryBelow="1" summaryRight="1"/>
    <pageSetUpPr/>
  </sheetPr>
  <dimension ref="A1:F18"/>
  <sheetViews>
    <sheetView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25" customWidth="1" min="1" max="1"/>
    <col width="14" customWidth="1" min="2" max="2"/>
    <col width="14" customWidth="1" min="3" max="3"/>
    <col width="14" customWidth="1" min="4" max="4"/>
    <col width="14" customWidth="1" min="5" max="5"/>
    <col width="14" customWidth="1" min="6" max="6"/>
  </cols>
  <sheetData>
    <row r="1">
      <c r="A1" s="5" t="inlineStr">
        <is>
          <t>Priority Dashboard</t>
        </is>
      </c>
    </row>
    <row r="2">
      <c r="A2" s="6" t="inlineStr">
        <is>
          <t>Breakdown of checklist completion by priority tier. Auto-populated from the Checklist tab.</t>
        </is>
      </c>
    </row>
    <row r="4">
      <c r="A4" s="20" t="inlineStr">
        <is>
          <t>COMPLETION BY TIER</t>
        </is>
      </c>
    </row>
    <row r="5">
      <c r="A5" s="22" t="inlineStr">
        <is>
          <t>Tier</t>
        </is>
      </c>
      <c r="B5" s="22" t="inlineStr">
        <is>
          <t>Total Items</t>
        </is>
      </c>
      <c r="C5" s="22" t="inlineStr">
        <is>
          <t>Requested</t>
        </is>
      </c>
      <c r="D5" s="22" t="inlineStr">
        <is>
          <t>Received</t>
        </is>
      </c>
      <c r="E5" s="22" t="inlineStr">
        <is>
          <t>Reviewed</t>
        </is>
      </c>
      <c r="F5" s="22" t="inlineStr">
        <is>
          <t>% Complete</t>
        </is>
      </c>
    </row>
    <row r="6">
      <c r="A6" s="23" t="inlineStr">
        <is>
          <t>Tier 1 Critical</t>
        </is>
      </c>
      <c r="B6" s="10">
        <f>COUNTIF(Checklist!F5:F200,"Tier 1 Critical")</f>
        <v/>
      </c>
      <c r="C6" s="10">
        <f>COUNTIFS(Checklist!F5:F200,"Tier 1 Critical",Checklist!E5:E200,"Requested")</f>
        <v/>
      </c>
      <c r="D6" s="10">
        <f>COUNTIFS(Checklist!F5:F200,"Tier 1 Critical",Checklist!E5:E200,"Received")+COUNTIFS(Checklist!F5:F200,"Tier 1 Critical",Checklist!E5:E200,"Under Review")</f>
        <v/>
      </c>
      <c r="E6" s="10">
        <f>COUNTIFS(Checklist!F5:F200,"Tier 1 Critical",Checklist!E5:E200,"Reviewed")</f>
        <v/>
      </c>
      <c r="F6" s="24">
        <f>IFERROR(E6/B6,"-")</f>
        <v/>
      </c>
    </row>
    <row r="7">
      <c r="A7" s="23" t="inlineStr">
        <is>
          <t>Tier 2 Important</t>
        </is>
      </c>
      <c r="B7" s="10">
        <f>COUNTIF(Checklist!F5:F200,"Tier 2 Important")</f>
        <v/>
      </c>
      <c r="C7" s="10">
        <f>COUNTIFS(Checklist!F5:F200,"Tier 2 Important",Checklist!E5:E200,"Requested")</f>
        <v/>
      </c>
      <c r="D7" s="10">
        <f>COUNTIFS(Checklist!F5:F200,"Tier 2 Important",Checklist!E5:E200,"Received")+COUNTIFS(Checklist!F5:F200,"Tier 2 Important",Checklist!E5:E200,"Under Review")</f>
        <v/>
      </c>
      <c r="E7" s="10">
        <f>COUNTIFS(Checklist!F5:F200,"Tier 2 Important",Checklist!E5:E200,"Reviewed")</f>
        <v/>
      </c>
      <c r="F7" s="24">
        <f>IFERROR(E7/B7,"-")</f>
        <v/>
      </c>
    </row>
    <row r="8">
      <c r="A8" s="23" t="inlineStr">
        <is>
          <t>Tier 3 Nice-to-have</t>
        </is>
      </c>
      <c r="B8" s="10">
        <f>COUNTIF(Checklist!F5:F200,"Tier 3 Nice-to-have")</f>
        <v/>
      </c>
      <c r="C8" s="10">
        <f>COUNTIFS(Checklist!F5:F200,"Tier 3 Nice-to-have",Checklist!E5:E200,"Requested")</f>
        <v/>
      </c>
      <c r="D8" s="10">
        <f>COUNTIFS(Checklist!F5:F200,"Tier 3 Nice-to-have",Checklist!E5:E200,"Received")+COUNTIFS(Checklist!F5:F200,"Tier 3 Nice-to-have",Checklist!E5:E200,"Under Review")</f>
        <v/>
      </c>
      <c r="E8" s="10">
        <f>COUNTIFS(Checklist!F5:F200,"Tier 3 Nice-to-have",Checklist!E5:E200,"Reviewed")</f>
        <v/>
      </c>
      <c r="F8" s="24">
        <f>IFERROR(E8/B8,"-")</f>
        <v/>
      </c>
    </row>
    <row r="9">
      <c r="A9" s="25" t="inlineStr">
        <is>
          <t>TOTAL</t>
        </is>
      </c>
      <c r="B9" s="26">
        <f>SUM(B6:B8)</f>
        <v/>
      </c>
      <c r="C9" s="26">
        <f>SUM(C6:C8)</f>
        <v/>
      </c>
      <c r="D9" s="26">
        <f>SUM(D6:D8)</f>
        <v/>
      </c>
      <c r="E9" s="26">
        <f>SUM(E6:E8)</f>
        <v/>
      </c>
      <c r="F9" s="27">
        <f>IFERROR(E9/B9,"-")</f>
        <v/>
      </c>
    </row>
    <row r="11">
      <c r="A11" s="20" t="inlineStr">
        <is>
          <t>COMPLETION BY CATEGORY</t>
        </is>
      </c>
    </row>
    <row r="12">
      <c r="A12" s="22" t="inlineStr">
        <is>
          <t>Category</t>
        </is>
      </c>
      <c r="B12" s="22" t="inlineStr">
        <is>
          <t>Total</t>
        </is>
      </c>
      <c r="C12" s="22" t="inlineStr">
        <is>
          <t>Reviewed</t>
        </is>
      </c>
      <c r="D12" s="22" t="inlineStr">
        <is>
          <t>Blocked</t>
        </is>
      </c>
      <c r="E12" s="22" t="inlineStr">
        <is>
          <t>% Complete</t>
        </is>
      </c>
      <c r="F12" s="22" t="inlineStr"/>
    </row>
    <row r="13">
      <c r="A13" s="23" t="inlineStr">
        <is>
          <t>FINANCIAL</t>
        </is>
      </c>
      <c r="B13" s="10">
        <f>COUNTIF(Checklist!B5:B200,"FINANCIAL")</f>
        <v/>
      </c>
      <c r="C13" s="10">
        <f>COUNTIFS(Checklist!B5:B200,"FINANCIAL",Checklist!E5:E200,"Reviewed")</f>
        <v/>
      </c>
      <c r="D13" s="10">
        <f>COUNTIFS(Checklist!B5:B200,"FINANCIAL",Checklist!E5:E200,"Blocked")</f>
        <v/>
      </c>
      <c r="E13" s="24">
        <f>IFERROR(C13/B13,"-")</f>
        <v/>
      </c>
      <c r="F13" s="28" t="n"/>
    </row>
    <row r="14">
      <c r="A14" s="23" t="inlineStr">
        <is>
          <t>LEGAL</t>
        </is>
      </c>
      <c r="B14" s="10">
        <f>COUNTIF(Checklist!B5:B200,"LEGAL")</f>
        <v/>
      </c>
      <c r="C14" s="10">
        <f>COUNTIFS(Checklist!B5:B200,"LEGAL",Checklist!E5:E200,"Reviewed")</f>
        <v/>
      </c>
      <c r="D14" s="10">
        <f>COUNTIFS(Checklist!B5:B200,"LEGAL",Checklist!E5:E200,"Blocked")</f>
        <v/>
      </c>
      <c r="E14" s="24">
        <f>IFERROR(C14/B14,"-")</f>
        <v/>
      </c>
      <c r="F14" s="28" t="n"/>
    </row>
    <row r="15">
      <c r="A15" s="23" t="inlineStr">
        <is>
          <t>COMMERCIAL</t>
        </is>
      </c>
      <c r="B15" s="10">
        <f>COUNTIF(Checklist!B5:B200,"COMMERCIAL")</f>
        <v/>
      </c>
      <c r="C15" s="10">
        <f>COUNTIFS(Checklist!B5:B200,"COMMERCIAL",Checklist!E5:E200,"Reviewed")</f>
        <v/>
      </c>
      <c r="D15" s="10">
        <f>COUNTIFS(Checklist!B5:B200,"COMMERCIAL",Checklist!E5:E200,"Blocked")</f>
        <v/>
      </c>
      <c r="E15" s="24">
        <f>IFERROR(C15/B15,"-")</f>
        <v/>
      </c>
      <c r="F15" s="28" t="n"/>
    </row>
    <row r="16">
      <c r="A16" s="23" t="inlineStr">
        <is>
          <t>OPERATIONAL</t>
        </is>
      </c>
      <c r="B16" s="10">
        <f>COUNTIF(Checklist!B5:B200,"OPERATIONAL")</f>
        <v/>
      </c>
      <c r="C16" s="10">
        <f>COUNTIFS(Checklist!B5:B200,"OPERATIONAL",Checklist!E5:E200,"Reviewed")</f>
        <v/>
      </c>
      <c r="D16" s="10">
        <f>COUNTIFS(Checklist!B5:B200,"OPERATIONAL",Checklist!E5:E200,"Blocked")</f>
        <v/>
      </c>
      <c r="E16" s="24">
        <f>IFERROR(C16/B16,"-")</f>
        <v/>
      </c>
      <c r="F16" s="28" t="n"/>
    </row>
    <row r="17">
      <c r="A17" s="23" t="inlineStr">
        <is>
          <t>HR / PEOPLE</t>
        </is>
      </c>
      <c r="B17" s="10">
        <f>COUNTIF(Checklist!B5:B200,"HR")</f>
        <v/>
      </c>
      <c r="C17" s="10">
        <f>COUNTIFS(Checklist!B5:B200,"HR",Checklist!E5:E200,"Reviewed")</f>
        <v/>
      </c>
      <c r="D17" s="10">
        <f>COUNTIFS(Checklist!B5:B200,"HR",Checklist!E5:E200,"Blocked")</f>
        <v/>
      </c>
      <c r="E17" s="24">
        <f>IFERROR(C17/B17,"-")</f>
        <v/>
      </c>
      <c r="F17" s="28" t="n"/>
    </row>
    <row r="18">
      <c r="A18" s="23" t="inlineStr">
        <is>
          <t>IT / CYBERSECURITY</t>
        </is>
      </c>
      <c r="B18" s="10">
        <f>COUNTIF(Checklist!B5:B200,"IT")</f>
        <v/>
      </c>
      <c r="C18" s="10">
        <f>COUNTIFS(Checklist!B5:B200,"IT",Checklist!E5:E200,"Reviewed")</f>
        <v/>
      </c>
      <c r="D18" s="10">
        <f>COUNTIFS(Checklist!B5:B200,"IT",Checklist!E5:E200,"Blocked")</f>
        <v/>
      </c>
      <c r="E18" s="24">
        <f>IFERROR(C18/B18,"-")</f>
        <v/>
      </c>
      <c r="F18" s="28" t="n"/>
    </row>
  </sheetData>
  <mergeCells count="4">
    <mergeCell ref="A2:F2"/>
    <mergeCell ref="A11:F11"/>
    <mergeCell ref="A1:F1"/>
    <mergeCell ref="A4:F4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tabColor rgb="002E8B8B"/>
    <outlinePr summaryBelow="1" summaryRight="1"/>
    <pageSetUpPr/>
  </sheetPr>
  <dimension ref="A1:G24"/>
  <sheetViews>
    <sheetView workbookViewId="0">
      <pane xSplit="1" ySplit="4" topLeftCell="B5" activePane="bottomRight" state="frozen"/>
      <selection pane="topRight" activeCell="A1" sqref="A1"/>
      <selection pane="bottomLeft" activeCell="A1" sqref="A1"/>
      <selection pane="bottomRight" activeCell="A1" sqref="A1"/>
    </sheetView>
  </sheetViews>
  <sheetFormatPr baseColWidth="8" defaultRowHeight="15"/>
  <cols>
    <col width="18" customWidth="1" min="1" max="1"/>
    <col width="40" customWidth="1" min="2" max="2"/>
    <col width="13" customWidth="1" min="3" max="3"/>
    <col width="30" customWidth="1" min="4" max="4"/>
    <col width="13" customWidth="1" min="5" max="5"/>
    <col width="20" customWidth="1" min="6" max="6"/>
    <col width="25" customWidth="1" min="7" max="7"/>
  </cols>
  <sheetData>
    <row r="1">
      <c r="A1" s="5" t="inlineStr">
        <is>
          <t>Red Flag Register</t>
        </is>
      </c>
    </row>
    <row r="2">
      <c r="A2" s="6" t="inlineStr">
        <is>
          <t>Pre-populated with the 10 most commonly overlooked DD items. Add deal-specific flags as they surface.</t>
        </is>
      </c>
    </row>
    <row r="4">
      <c r="A4" s="7" t="inlineStr">
        <is>
          <t>Category</t>
        </is>
      </c>
      <c r="B4" s="7" t="inlineStr">
        <is>
          <t>Red Flag</t>
        </is>
      </c>
      <c r="C4" s="7" t="inlineStr">
        <is>
          <t>Detected?</t>
        </is>
      </c>
      <c r="D4" s="7" t="inlineStr">
        <is>
          <t>Detail / Evidence</t>
        </is>
      </c>
      <c r="E4" s="7" t="inlineStr">
        <is>
          <t>Severity</t>
        </is>
      </c>
      <c r="F4" s="7" t="inlineStr">
        <is>
          <t>Deal Impact</t>
        </is>
      </c>
      <c r="G4" s="7" t="inlineStr">
        <is>
          <t>Source</t>
        </is>
      </c>
    </row>
    <row r="5">
      <c r="A5" s="29" t="inlineStr">
        <is>
          <t>Legal</t>
        </is>
      </c>
      <c r="B5" s="12" t="inlineStr">
        <is>
          <t>Change-of-control provisions in customer contracts</t>
        </is>
      </c>
      <c r="C5" s="30" t="n"/>
      <c r="D5" s="31" t="n"/>
      <c r="E5" s="10" t="inlineStr">
        <is>
          <t>Critical</t>
        </is>
      </c>
      <c r="F5" s="10" t="inlineStr">
        <is>
          <t>Price Adjustment</t>
        </is>
      </c>
      <c r="G5" s="32" t="inlineStr">
        <is>
          <t>Material contracts review</t>
        </is>
      </c>
    </row>
    <row r="6">
      <c r="A6" s="33" t="inlineStr">
        <is>
          <t>Financial</t>
        </is>
      </c>
      <c r="B6" s="17" t="inlineStr">
        <is>
          <t>Personal vs enterprise goodwill (owner-dependent revenue)</t>
        </is>
      </c>
      <c r="C6" s="34" t="n"/>
      <c r="D6" s="35" t="n"/>
      <c r="E6" s="15" t="inlineStr">
        <is>
          <t>Critical</t>
        </is>
      </c>
      <c r="F6" s="15" t="inlineStr">
        <is>
          <t>Walk Away</t>
        </is>
      </c>
      <c r="G6" s="36" t="inlineStr">
        <is>
          <t>Revenue breakdown</t>
        </is>
      </c>
    </row>
    <row r="7">
      <c r="A7" s="29" t="inlineStr">
        <is>
          <t>Financial</t>
        </is>
      </c>
      <c r="B7" s="12" t="inlineStr">
        <is>
          <t>Sales tax nexus in multiple states (unreported exposure)</t>
        </is>
      </c>
      <c r="C7" s="30" t="n"/>
      <c r="D7" s="31" t="n"/>
      <c r="E7" s="10" t="inlineStr">
        <is>
          <t>Material</t>
        </is>
      </c>
      <c r="F7" s="10" t="inlineStr">
        <is>
          <t>Indemnity</t>
        </is>
      </c>
      <c r="G7" s="32" t="inlineStr">
        <is>
          <t>State tax research</t>
        </is>
      </c>
    </row>
    <row r="8">
      <c r="A8" s="33" t="inlineStr">
        <is>
          <t>HR</t>
        </is>
      </c>
      <c r="B8" s="17" t="inlineStr">
        <is>
          <t>Worker misclassification (1099 vs W-2)</t>
        </is>
      </c>
      <c r="C8" s="34" t="n"/>
      <c r="D8" s="35" t="n"/>
      <c r="E8" s="15" t="inlineStr">
        <is>
          <t>Material</t>
        </is>
      </c>
      <c r="F8" s="15" t="inlineStr">
        <is>
          <t>Indemnity</t>
        </is>
      </c>
      <c r="G8" s="36" t="inlineStr">
        <is>
          <t>Employment agreements</t>
        </is>
      </c>
    </row>
    <row r="9">
      <c r="A9" s="29" t="inlineStr">
        <is>
          <t>Legal</t>
        </is>
      </c>
      <c r="B9" s="12" t="inlineStr">
        <is>
          <t>Missing IP assignment from employees or contractors</t>
        </is>
      </c>
      <c r="C9" s="30" t="n"/>
      <c r="D9" s="31" t="n"/>
      <c r="E9" s="10" t="inlineStr">
        <is>
          <t>Critical</t>
        </is>
      </c>
      <c r="F9" s="10" t="inlineStr">
        <is>
          <t>Walk Away</t>
        </is>
      </c>
      <c r="G9" s="32" t="inlineStr">
        <is>
          <t>IP assignment review</t>
        </is>
      </c>
    </row>
    <row r="10">
      <c r="A10" s="33" t="inlineStr">
        <is>
          <t>Operational</t>
        </is>
      </c>
      <c r="B10" s="17" t="inlineStr">
        <is>
          <t>Lease assignment restrictions on key locations</t>
        </is>
      </c>
      <c r="C10" s="34" t="n"/>
      <c r="D10" s="35" t="n"/>
      <c r="E10" s="15" t="inlineStr">
        <is>
          <t>Material</t>
        </is>
      </c>
      <c r="F10" s="15" t="inlineStr">
        <is>
          <t>Price Adjustment</t>
        </is>
      </c>
      <c r="G10" s="36" t="inlineStr">
        <is>
          <t>Real estate leases</t>
        </is>
      </c>
    </row>
    <row r="11">
      <c r="A11" s="29" t="inlineStr">
        <is>
          <t>Operational</t>
        </is>
      </c>
      <c r="B11" s="12" t="inlineStr">
        <is>
          <t>Environmental Phase I triggers on property</t>
        </is>
      </c>
      <c r="C11" s="30" t="n"/>
      <c r="D11" s="31" t="n"/>
      <c r="E11" s="10" t="inlineStr">
        <is>
          <t>Material</t>
        </is>
      </c>
      <c r="F11" s="10" t="inlineStr">
        <is>
          <t>Escrow</t>
        </is>
      </c>
      <c r="G11" s="32" t="inlineStr">
        <is>
          <t>Environmental reports</t>
        </is>
      </c>
    </row>
    <row r="12">
      <c r="A12" s="33" t="inlineStr">
        <is>
          <t>Legal</t>
        </is>
      </c>
      <c r="B12" s="17" t="inlineStr">
        <is>
          <t>Insurance policies not transferable to buyer</t>
        </is>
      </c>
      <c r="C12" s="34" t="n"/>
      <c r="D12" s="35" t="n"/>
      <c r="E12" s="15" t="inlineStr">
        <is>
          <t>Material</t>
        </is>
      </c>
      <c r="F12" s="15" t="inlineStr">
        <is>
          <t>Rep &amp; Warranty</t>
        </is>
      </c>
      <c r="G12" s="36" t="inlineStr">
        <is>
          <t>Insurance review</t>
        </is>
      </c>
    </row>
    <row r="13">
      <c r="A13" s="29" t="inlineStr">
        <is>
          <t>Financial</t>
        </is>
      </c>
      <c r="B13" s="12" t="inlineStr">
        <is>
          <t>Personal guarantees that don't transfer on sale</t>
        </is>
      </c>
      <c r="C13" s="30" t="n"/>
      <c r="D13" s="31" t="n"/>
      <c r="E13" s="10" t="inlineStr">
        <is>
          <t>Material</t>
        </is>
      </c>
      <c r="F13" s="10" t="inlineStr">
        <is>
          <t>Indemnity</t>
        </is>
      </c>
      <c r="G13" s="32" t="inlineStr">
        <is>
          <t>Debt schedule</t>
        </is>
      </c>
    </row>
    <row r="14">
      <c r="A14" s="33" t="inlineStr">
        <is>
          <t>Commercial</t>
        </is>
      </c>
      <c r="B14" s="17" t="inlineStr">
        <is>
          <t>Verbal agreements with key customers or vendors</t>
        </is>
      </c>
      <c r="C14" s="34" t="n"/>
      <c r="D14" s="35" t="n"/>
      <c r="E14" s="15" t="inlineStr">
        <is>
          <t>Critical</t>
        </is>
      </c>
      <c r="F14" s="15" t="inlineStr">
        <is>
          <t>Walk Away</t>
        </is>
      </c>
      <c r="G14" s="36" t="inlineStr">
        <is>
          <t>Customer interviews</t>
        </is>
      </c>
    </row>
    <row r="15">
      <c r="A15" s="29" t="inlineStr">
        <is>
          <t>Financial</t>
        </is>
      </c>
      <c r="B15" s="12" t="inlineStr">
        <is>
          <t>Customer concentration &gt;20% of revenue</t>
        </is>
      </c>
      <c r="C15" s="30" t="n"/>
      <c r="D15" s="31" t="n"/>
      <c r="E15" s="10" t="inlineStr">
        <is>
          <t>Critical</t>
        </is>
      </c>
      <c r="F15" s="10" t="inlineStr">
        <is>
          <t>Price Adjustment</t>
        </is>
      </c>
      <c r="G15" s="32" t="inlineStr">
        <is>
          <t>Revenue by customer</t>
        </is>
      </c>
    </row>
    <row r="16">
      <c r="A16" s="33" t="inlineStr">
        <is>
          <t>Financial</t>
        </is>
      </c>
      <c r="B16" s="17" t="inlineStr">
        <is>
          <t>QoE adjustments &gt;10% of reported EBITDA</t>
        </is>
      </c>
      <c r="C16" s="34" t="n"/>
      <c r="D16" s="35" t="n"/>
      <c r="E16" s="15" t="inlineStr">
        <is>
          <t>Critical</t>
        </is>
      </c>
      <c r="F16" s="15" t="inlineStr">
        <is>
          <t>Price Adjustment</t>
        </is>
      </c>
      <c r="G16" s="36" t="inlineStr">
        <is>
          <t>QoE analysis</t>
        </is>
      </c>
    </row>
    <row r="17">
      <c r="A17" s="29" t="inlineStr">
        <is>
          <t>Legal</t>
        </is>
      </c>
      <c r="B17" s="12" t="inlineStr">
        <is>
          <t>Pending litigation &gt;$500K exposure</t>
        </is>
      </c>
      <c r="C17" s="30" t="n"/>
      <c r="D17" s="31" t="n"/>
      <c r="E17" s="10" t="inlineStr">
        <is>
          <t>Critical</t>
        </is>
      </c>
      <c r="F17" s="10" t="inlineStr">
        <is>
          <t>Escrow</t>
        </is>
      </c>
      <c r="G17" s="32" t="inlineStr">
        <is>
          <t>Litigation log</t>
        </is>
      </c>
    </row>
    <row r="18">
      <c r="A18" s="33" t="inlineStr">
        <is>
          <t>Cybersecurity</t>
        </is>
      </c>
      <c r="B18" s="17" t="inlineStr">
        <is>
          <t>Data breach in past 3 years (disclosed or undisclosed)</t>
        </is>
      </c>
      <c r="C18" s="34" t="n"/>
      <c r="D18" s="35" t="n"/>
      <c r="E18" s="15" t="inlineStr">
        <is>
          <t>Critical</t>
        </is>
      </c>
      <c r="F18" s="15" t="inlineStr">
        <is>
          <t>Walk Away</t>
        </is>
      </c>
      <c r="G18" s="36" t="inlineStr">
        <is>
          <t>Incident reports</t>
        </is>
      </c>
    </row>
    <row r="19">
      <c r="A19" s="29" t="inlineStr">
        <is>
          <t>HR</t>
        </is>
      </c>
      <c r="B19" s="12" t="inlineStr">
        <is>
          <t>Key person with no employment agreement or non-compete</t>
        </is>
      </c>
      <c r="C19" s="30" t="n"/>
      <c r="D19" s="31" t="n"/>
      <c r="E19" s="10" t="inlineStr">
        <is>
          <t>Critical</t>
        </is>
      </c>
      <c r="F19" s="10" t="inlineStr">
        <is>
          <t>Indemnity</t>
        </is>
      </c>
      <c r="G19" s="32" t="inlineStr">
        <is>
          <t>Employment agreements</t>
        </is>
      </c>
    </row>
    <row r="20">
      <c r="A20" s="30" t="n"/>
      <c r="B20" s="31" t="n"/>
      <c r="C20" s="30" t="n"/>
      <c r="D20" s="31" t="n"/>
      <c r="E20" s="30" t="n"/>
      <c r="F20" s="30" t="n"/>
      <c r="G20" s="31" t="n"/>
    </row>
    <row r="21">
      <c r="A21" s="34" t="n"/>
      <c r="B21" s="35" t="n"/>
      <c r="C21" s="34" t="n"/>
      <c r="D21" s="35" t="n"/>
      <c r="E21" s="34" t="n"/>
      <c r="F21" s="34" t="n"/>
      <c r="G21" s="35" t="n"/>
    </row>
    <row r="22">
      <c r="A22" s="30" t="n"/>
      <c r="B22" s="31" t="n"/>
      <c r="C22" s="30" t="n"/>
      <c r="D22" s="31" t="n"/>
      <c r="E22" s="30" t="n"/>
      <c r="F22" s="30" t="n"/>
      <c r="G22" s="31" t="n"/>
    </row>
    <row r="23">
      <c r="A23" s="34" t="n"/>
      <c r="B23" s="35" t="n"/>
      <c r="C23" s="34" t="n"/>
      <c r="D23" s="35" t="n"/>
      <c r="E23" s="34" t="n"/>
      <c r="F23" s="34" t="n"/>
      <c r="G23" s="35" t="n"/>
    </row>
    <row r="24">
      <c r="A24" s="30" t="n"/>
      <c r="B24" s="31" t="n"/>
      <c r="C24" s="30" t="n"/>
      <c r="D24" s="31" t="n"/>
      <c r="E24" s="30" t="n"/>
      <c r="F24" s="30" t="n"/>
      <c r="G24" s="31" t="n"/>
    </row>
  </sheetData>
  <mergeCells count="2">
    <mergeCell ref="A2:G2"/>
    <mergeCell ref="A1:G1"/>
  </mergeCells>
  <conditionalFormatting sqref="C5:C34">
    <cfRule type="cellIs" priority="1" operator="equal" dxfId="0">
      <formula>"Y"</formula>
    </cfRule>
  </conditionalFormatting>
  <conditionalFormatting sqref="E5:E34">
    <cfRule type="cellIs" priority="2" operator="equal" dxfId="0">
      <formula>"Critical"</formula>
    </cfRule>
    <cfRule type="cellIs" priority="3" operator="equal" dxfId="2">
      <formula>"Material"</formula>
    </cfRule>
  </conditionalFormatting>
  <dataValidations count="3">
    <dataValidation sqref="C5:C34" showDropDown="0" showInputMessage="0" showErrorMessage="0" allowBlank="0" type="list">
      <formula1>"Y,N,Investigating"</formula1>
    </dataValidation>
    <dataValidation sqref="E5:E34" showDropDown="0" showInputMessage="0" showErrorMessage="0" allowBlank="0" type="list">
      <formula1>"Critical,Material,Monitor"</formula1>
    </dataValidation>
    <dataValidation sqref="F5:F34" showDropDown="0" showInputMessage="0" showErrorMessage="0" allowBlank="0" type="list">
      <formula1>"Price Adjustment,Walk Away,Indemnity,Escrow,Rep &amp; Warranty,None"</formula1>
    </dataValidation>
  </dataValidation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tabColor rgb="002E8B8B"/>
    <outlinePr summaryBelow="1" summaryRight="1"/>
    <pageSetUpPr/>
  </sheetPr>
  <dimension ref="A1:G18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30" customWidth="1" min="1" max="1"/>
    <col width="14" customWidth="1" min="2" max="2"/>
    <col width="14" customWidth="1" min="3" max="3"/>
    <col width="14" customWidth="1" min="4" max="4"/>
    <col width="14" customWidth="1" min="5" max="5"/>
    <col width="16" customWidth="1" min="6" max="6"/>
    <col width="30" customWidth="1" min="7" max="7"/>
  </cols>
  <sheetData>
    <row r="1">
      <c r="A1" s="5" t="inlineStr">
        <is>
          <t>Deal Timeline Tracker</t>
        </is>
      </c>
    </row>
    <row r="2">
      <c r="A2" s="6" t="inlineStr">
        <is>
          <t>Track deal milestones from LOI to close. Variance auto-calculates (negative = ahead of schedule).</t>
        </is>
      </c>
    </row>
    <row r="4">
      <c r="A4" s="7" t="inlineStr">
        <is>
          <t>Milestone</t>
        </is>
      </c>
      <c r="B4" s="7" t="inlineStr">
        <is>
          <t>Target Date</t>
        </is>
      </c>
      <c r="C4" s="7" t="inlineStr">
        <is>
          <t>Actual Date</t>
        </is>
      </c>
      <c r="D4" s="7" t="inlineStr">
        <is>
          <t>Variance (days)</t>
        </is>
      </c>
      <c r="E4" s="7" t="inlineStr">
        <is>
          <t>Status</t>
        </is>
      </c>
      <c r="F4" s="7" t="inlineStr">
        <is>
          <t>Owner</t>
        </is>
      </c>
      <c r="G4" s="7" t="inlineStr">
        <is>
          <t>Notes</t>
        </is>
      </c>
    </row>
    <row r="5">
      <c r="A5" s="12" t="inlineStr">
        <is>
          <t>LOI signed</t>
        </is>
      </c>
      <c r="B5" s="37" t="n"/>
      <c r="C5" s="37" t="n"/>
      <c r="D5" s="14">
        <f>IF(AND(B5&lt;&gt;"",C5&lt;&gt;""),C5-B5,"")</f>
        <v/>
      </c>
      <c r="E5" s="30" t="n"/>
      <c r="F5" s="30" t="n"/>
      <c r="G5" s="31" t="n"/>
    </row>
    <row r="6">
      <c r="A6" s="17" t="inlineStr">
        <is>
          <t>DD kickoff meeting</t>
        </is>
      </c>
      <c r="B6" s="38" t="n"/>
      <c r="C6" s="38" t="n"/>
      <c r="D6" s="19">
        <f>IF(AND(B6&lt;&gt;"",C6&lt;&gt;""),C6-B6,"")</f>
        <v/>
      </c>
      <c r="E6" s="34" t="n"/>
      <c r="F6" s="34" t="n"/>
      <c r="G6" s="35" t="n"/>
    </row>
    <row r="7">
      <c r="A7" s="12" t="inlineStr">
        <is>
          <t>Initial document request sent</t>
        </is>
      </c>
      <c r="B7" s="37" t="n"/>
      <c r="C7" s="37" t="n"/>
      <c r="D7" s="14">
        <f>IF(AND(B7&lt;&gt;"",C7&lt;&gt;""),C7-B7,"")</f>
        <v/>
      </c>
      <c r="E7" s="30" t="n"/>
      <c r="F7" s="30" t="n"/>
      <c r="G7" s="31" t="n"/>
    </row>
    <row r="8">
      <c r="A8" s="17" t="inlineStr">
        <is>
          <t>First round document review complete</t>
        </is>
      </c>
      <c r="B8" s="38" t="n"/>
      <c r="C8" s="38" t="n"/>
      <c r="D8" s="19">
        <f>IF(AND(B8&lt;&gt;"",C8&lt;&gt;""),C8-B8,"")</f>
        <v/>
      </c>
      <c r="E8" s="34" t="n"/>
      <c r="F8" s="34" t="n"/>
      <c r="G8" s="35" t="n"/>
    </row>
    <row r="9">
      <c r="A9" s="12" t="inlineStr">
        <is>
          <t>Management presentation</t>
        </is>
      </c>
      <c r="B9" s="37" t="n"/>
      <c r="C9" s="37" t="n"/>
      <c r="D9" s="14">
        <f>IF(AND(B9&lt;&gt;"",C9&lt;&gt;""),C9-B9,"")</f>
        <v/>
      </c>
      <c r="E9" s="30" t="n"/>
      <c r="F9" s="30" t="n"/>
      <c r="G9" s="31" t="n"/>
    </row>
    <row r="10">
      <c r="A10" s="17" t="inlineStr">
        <is>
          <t>Financial / QoE review complete</t>
        </is>
      </c>
      <c r="B10" s="38" t="n"/>
      <c r="C10" s="38" t="n"/>
      <c r="D10" s="19">
        <f>IF(AND(B10&lt;&gt;"",C10&lt;&gt;""),C10-B10,"")</f>
        <v/>
      </c>
      <c r="E10" s="34" t="n"/>
      <c r="F10" s="34" t="n"/>
      <c r="G10" s="35" t="n"/>
    </row>
    <row r="11">
      <c r="A11" s="12" t="inlineStr">
        <is>
          <t>Legal review complete</t>
        </is>
      </c>
      <c r="B11" s="37" t="n"/>
      <c r="C11" s="37" t="n"/>
      <c r="D11" s="14">
        <f>IF(AND(B11&lt;&gt;"",C11&lt;&gt;""),C11-B11,"")</f>
        <v/>
      </c>
      <c r="E11" s="30" t="n"/>
      <c r="F11" s="30" t="n"/>
      <c r="G11" s="31" t="n"/>
    </row>
    <row r="12">
      <c r="A12" s="17" t="inlineStr">
        <is>
          <t>Red flag review meeting</t>
        </is>
      </c>
      <c r="B12" s="38" t="n"/>
      <c r="C12" s="38" t="n"/>
      <c r="D12" s="19">
        <f>IF(AND(B12&lt;&gt;"",C12&lt;&gt;""),C12-B12,"")</f>
        <v/>
      </c>
      <c r="E12" s="34" t="n"/>
      <c r="F12" s="34" t="n"/>
      <c r="G12" s="35" t="n"/>
    </row>
    <row r="13">
      <c r="A13" s="12" t="inlineStr">
        <is>
          <t>Final DD report delivered</t>
        </is>
      </c>
      <c r="B13" s="37" t="n"/>
      <c r="C13" s="37" t="n"/>
      <c r="D13" s="14">
        <f>IF(AND(B13&lt;&gt;"",C13&lt;&gt;""),C13-B13,"")</f>
        <v/>
      </c>
      <c r="E13" s="30" t="n"/>
      <c r="F13" s="30" t="n"/>
      <c r="G13" s="31" t="n"/>
    </row>
    <row r="14">
      <c r="A14" s="17" t="inlineStr">
        <is>
          <t>Purchase agreement draft</t>
        </is>
      </c>
      <c r="B14" s="38" t="n"/>
      <c r="C14" s="38" t="n"/>
      <c r="D14" s="19">
        <f>IF(AND(B14&lt;&gt;"",C14&lt;&gt;""),C14-B14,"")</f>
        <v/>
      </c>
      <c r="E14" s="34" t="n"/>
      <c r="F14" s="34" t="n"/>
      <c r="G14" s="35" t="n"/>
    </row>
    <row r="15">
      <c r="A15" s="12" t="inlineStr">
        <is>
          <t>Closing conditions finalized</t>
        </is>
      </c>
      <c r="B15" s="37" t="n"/>
      <c r="C15" s="37" t="n"/>
      <c r="D15" s="14">
        <f>IF(AND(B15&lt;&gt;"",C15&lt;&gt;""),C15-B15,"")</f>
        <v/>
      </c>
      <c r="E15" s="30" t="n"/>
      <c r="F15" s="30" t="n"/>
      <c r="G15" s="31" t="n"/>
    </row>
    <row r="16">
      <c r="A16" s="17" t="inlineStr">
        <is>
          <t>Signing</t>
        </is>
      </c>
      <c r="B16" s="38" t="n"/>
      <c r="C16" s="38" t="n"/>
      <c r="D16" s="19">
        <f>IF(AND(B16&lt;&gt;"",C16&lt;&gt;""),C16-B16,"")</f>
        <v/>
      </c>
      <c r="E16" s="34" t="n"/>
      <c r="F16" s="34" t="n"/>
      <c r="G16" s="35" t="n"/>
    </row>
    <row r="17">
      <c r="A17" s="12" t="inlineStr">
        <is>
          <t>Closing</t>
        </is>
      </c>
      <c r="B17" s="37" t="n"/>
      <c r="C17" s="37" t="n"/>
      <c r="D17" s="14">
        <f>IF(AND(B17&lt;&gt;"",C17&lt;&gt;""),C17-B17,"")</f>
        <v/>
      </c>
      <c r="E17" s="30" t="n"/>
      <c r="F17" s="30" t="n"/>
      <c r="G17" s="31" t="n"/>
    </row>
    <row r="18">
      <c r="A18" s="17" t="inlineStr">
        <is>
          <t>Post-close integration kickoff</t>
        </is>
      </c>
      <c r="B18" s="38" t="n"/>
      <c r="C18" s="38" t="n"/>
      <c r="D18" s="19">
        <f>IF(AND(B18&lt;&gt;"",C18&lt;&gt;""),C18-B18,"")</f>
        <v/>
      </c>
      <c r="E18" s="34" t="n"/>
      <c r="F18" s="34" t="n"/>
      <c r="G18" s="35" t="n"/>
    </row>
  </sheetData>
  <mergeCells count="2">
    <mergeCell ref="A2:G2"/>
    <mergeCell ref="A1:G1"/>
  </mergeCells>
  <conditionalFormatting sqref="E5:E23">
    <cfRule type="cellIs" priority="1" operator="equal" dxfId="1">
      <formula>"Complete"</formula>
    </cfRule>
    <cfRule type="cellIs" priority="2" operator="equal" dxfId="2">
      <formula>"At Risk"</formula>
    </cfRule>
    <cfRule type="cellIs" priority="3" operator="equal" dxfId="0">
      <formula>"Delayed"</formula>
    </cfRule>
  </conditionalFormatting>
  <dataValidations count="1">
    <dataValidation sqref="E5:E23" showDropDown="0" showInputMessage="0" showErrorMessage="0" allowBlank="0" type="list">
      <formula1>"Not Started,On Track,At Risk,Delayed,Complete"</formula1>
    </dataValidation>
  </dataValidation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tabColor rgb="001B3A5C"/>
    <outlinePr summaryBelow="1" summaryRight="1"/>
    <pageSetUpPr/>
  </sheetPr>
  <dimension ref="A1:H37"/>
  <sheetViews>
    <sheetView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6" customWidth="1" min="1" max="1"/>
    <col width="30" customWidth="1" min="2" max="2"/>
    <col width="14" customWidth="1" min="3" max="3"/>
    <col width="14" customWidth="1" min="4" max="4"/>
    <col width="3" customWidth="1" min="5" max="5"/>
    <col width="30" customWidth="1" min="6" max="6"/>
    <col width="14" customWidth="1" min="7" max="7"/>
    <col width="14" customWidth="1" min="8" max="8"/>
  </cols>
  <sheetData>
    <row r="1" ht="36" customHeight="1">
      <c r="A1" s="39" t="inlineStr">
        <is>
          <t>DD CHECKLIST SUMMARY DASHBOARD</t>
        </is>
      </c>
    </row>
    <row r="2">
      <c r="A2" s="41" t="inlineStr">
        <is>
          <t>Auto-populated from Checklist, Red Flag Register, and Timeline Tracker.</t>
        </is>
      </c>
    </row>
    <row r="4">
      <c r="A4" s="20" t="inlineStr">
        <is>
          <t>OVERALL PROGRESS</t>
        </is>
      </c>
    </row>
    <row r="5">
      <c r="A5" s="23" t="inlineStr">
        <is>
          <t>Total Checklist Items</t>
        </is>
      </c>
      <c r="B5" s="43" t="n"/>
      <c r="C5" s="43" t="n"/>
      <c r="D5" s="44" t="n"/>
      <c r="E5" s="42">
        <f>COUNTA(Checklist!A5:A200)</f>
        <v/>
      </c>
      <c r="F5" s="43" t="n"/>
      <c r="G5" s="43" t="n"/>
      <c r="H5" s="44" t="n"/>
    </row>
    <row r="6">
      <c r="A6" s="23" t="inlineStr">
        <is>
          <t>Items Reviewed</t>
        </is>
      </c>
      <c r="B6" s="43" t="n"/>
      <c r="C6" s="43" t="n"/>
      <c r="D6" s="44" t="n"/>
      <c r="E6" s="42">
        <f>COUNTIF(Checklist!E5:E200,"Reviewed")</f>
        <v/>
      </c>
      <c r="F6" s="43" t="n"/>
      <c r="G6" s="43" t="n"/>
      <c r="H6" s="44" t="n"/>
    </row>
    <row r="7">
      <c r="A7" s="23" t="inlineStr">
        <is>
          <t>Items Blocked</t>
        </is>
      </c>
      <c r="B7" s="43" t="n"/>
      <c r="C7" s="43" t="n"/>
      <c r="D7" s="44" t="n"/>
      <c r="E7" s="42">
        <f>COUNTIF(Checklist!E5:E200,"Blocked")</f>
        <v/>
      </c>
      <c r="F7" s="43" t="n"/>
      <c r="G7" s="43" t="n"/>
      <c r="H7" s="44" t="n"/>
    </row>
    <row r="8">
      <c r="A8" s="23" t="inlineStr">
        <is>
          <t>Items Outstanding</t>
        </is>
      </c>
      <c r="B8" s="43" t="n"/>
      <c r="C8" s="43" t="n"/>
      <c r="D8" s="44" t="n"/>
      <c r="E8" s="42">
        <f>COUNTIF(Checklist!E5:E200,"Requested")+COUNTIF(Checklist!E5:E200,"Under Review")</f>
        <v/>
      </c>
      <c r="F8" s="43" t="n"/>
      <c r="G8" s="43" t="n"/>
      <c r="H8" s="44" t="n"/>
    </row>
    <row r="9">
      <c r="A9" s="23" t="inlineStr">
        <is>
          <t>Completion Rate</t>
        </is>
      </c>
      <c r="B9" s="43" t="n"/>
      <c r="C9" s="43" t="n"/>
      <c r="D9" s="44" t="n"/>
      <c r="E9" s="45">
        <f>IFERROR(COUNTIF(Checklist!E5:E200,"Reviewed")/COUNTA(Checklist!A5:A200),"-")</f>
        <v/>
      </c>
      <c r="F9" s="43" t="n"/>
      <c r="G9" s="43" t="n"/>
      <c r="H9" s="44" t="n"/>
    </row>
    <row r="10" ht="8" customHeight="1"/>
    <row r="11">
      <c r="A11" s="46" t="inlineStr">
        <is>
          <t>TIER 1 CRITICAL STATUS</t>
        </is>
      </c>
    </row>
    <row r="12">
      <c r="A12" s="23" t="inlineStr">
        <is>
          <t>Tier 1 Total</t>
        </is>
      </c>
      <c r="B12" s="43" t="n"/>
      <c r="C12" s="43" t="n"/>
      <c r="D12" s="44" t="n"/>
      <c r="E12" s="48">
        <f>COUNTIF(Checklist!F5:F200,"Tier 1 Critical")</f>
        <v/>
      </c>
      <c r="F12" s="43" t="n"/>
      <c r="G12" s="43" t="n"/>
      <c r="H12" s="44" t="n"/>
    </row>
    <row r="13">
      <c r="A13" s="23" t="inlineStr">
        <is>
          <t>Tier 1 Reviewed</t>
        </is>
      </c>
      <c r="B13" s="43" t="n"/>
      <c r="C13" s="43" t="n"/>
      <c r="D13" s="44" t="n"/>
      <c r="E13" s="48">
        <f>COUNTIFS(Checklist!F5:F200,"Tier 1 Critical",Checklist!E5:E200,"Reviewed")</f>
        <v/>
      </c>
      <c r="F13" s="43" t="n"/>
      <c r="G13" s="43" t="n"/>
      <c r="H13" s="44" t="n"/>
    </row>
    <row r="14">
      <c r="A14" s="23" t="inlineStr">
        <is>
          <t>Tier 1 Blocked</t>
        </is>
      </c>
      <c r="B14" s="43" t="n"/>
      <c r="C14" s="43" t="n"/>
      <c r="D14" s="44" t="n"/>
      <c r="E14" s="48">
        <f>COUNTIFS(Checklist!F5:F200,"Tier 1 Critical",Checklist!E5:E200,"Blocked")</f>
        <v/>
      </c>
      <c r="F14" s="43" t="n"/>
      <c r="G14" s="43" t="n"/>
      <c r="H14" s="44" t="n"/>
    </row>
    <row r="15">
      <c r="A15" s="23" t="inlineStr">
        <is>
          <t>Tier 1 Completion</t>
        </is>
      </c>
      <c r="B15" s="43" t="n"/>
      <c r="C15" s="43" t="n"/>
      <c r="D15" s="44" t="n"/>
      <c r="E15" s="49">
        <f>IFERROR(COUNTIFS(Checklist!F5:F200,"Tier 1 Critical",Checklist!E5:E200,"Reviewed")/COUNTIF(Checklist!F5:F200,"Tier 1 Critical"),"-")</f>
        <v/>
      </c>
      <c r="F15" s="43" t="n"/>
      <c r="G15" s="43" t="n"/>
      <c r="H15" s="44" t="n"/>
    </row>
    <row r="16" ht="8" customHeight="1"/>
    <row r="17">
      <c r="A17" s="20" t="inlineStr">
        <is>
          <t>RED FLAG SUMMARY</t>
        </is>
      </c>
    </row>
    <row r="18">
      <c r="A18" s="23" t="inlineStr">
        <is>
          <t>Red Flags Detected</t>
        </is>
      </c>
      <c r="B18" s="43" t="n"/>
      <c r="C18" s="43" t="n"/>
      <c r="D18" s="44" t="n"/>
      <c r="E18" s="48">
        <f>COUNTIF('Red Flag Register'!C5:C50,"Y")</f>
        <v/>
      </c>
      <c r="F18" s="43" t="n"/>
      <c r="G18" s="43" t="n"/>
      <c r="H18" s="44" t="n"/>
    </row>
    <row r="19">
      <c r="A19" s="23" t="inlineStr">
        <is>
          <t>Critical Severity</t>
        </is>
      </c>
      <c r="B19" s="43" t="n"/>
      <c r="C19" s="43" t="n"/>
      <c r="D19" s="44" t="n"/>
      <c r="E19" s="48">
        <f>COUNTIFS('Red Flag Register'!C5:C50,"Y",'Red Flag Register'!E5:E50,"Critical")</f>
        <v/>
      </c>
      <c r="F19" s="43" t="n"/>
      <c r="G19" s="43" t="n"/>
      <c r="H19" s="44" t="n"/>
    </row>
    <row r="20">
      <c r="A20" s="23" t="inlineStr">
        <is>
          <t>Material Severity</t>
        </is>
      </c>
      <c r="B20" s="43" t="n"/>
      <c r="C20" s="43" t="n"/>
      <c r="D20" s="44" t="n"/>
      <c r="E20" s="48">
        <f>COUNTIFS('Red Flag Register'!C5:C50,"Y",'Red Flag Register'!E5:E50,"Material")</f>
        <v/>
      </c>
      <c r="F20" s="43" t="n"/>
      <c r="G20" s="43" t="n"/>
      <c r="H20" s="44" t="n"/>
    </row>
    <row r="21">
      <c r="A21" s="23" t="inlineStr">
        <is>
          <t>Under Investigation</t>
        </is>
      </c>
      <c r="B21" s="43" t="n"/>
      <c r="C21" s="43" t="n"/>
      <c r="D21" s="44" t="n"/>
      <c r="E21" s="42">
        <f>COUNTIF('Red Flag Register'!C5:C50,"Investigating")</f>
        <v/>
      </c>
      <c r="F21" s="43" t="n"/>
      <c r="G21" s="43" t="n"/>
      <c r="H21" s="44" t="n"/>
    </row>
    <row r="22" ht="8" customHeight="1"/>
    <row r="23">
      <c r="A23" s="20" t="inlineStr">
        <is>
          <t>TIMELINE STATUS</t>
        </is>
      </c>
    </row>
    <row r="24">
      <c r="A24" s="23" t="inlineStr">
        <is>
          <t>Milestones Complete</t>
        </is>
      </c>
      <c r="B24" s="43" t="n"/>
      <c r="C24" s="43" t="n"/>
      <c r="D24" s="44" t="n"/>
      <c r="E24" s="42">
        <f>COUNTIF('Timeline Tracker'!E5:E25,"Complete")</f>
        <v/>
      </c>
      <c r="F24" s="43" t="n"/>
      <c r="G24" s="43" t="n"/>
      <c r="H24" s="44" t="n"/>
    </row>
    <row r="25">
      <c r="A25" s="23" t="inlineStr">
        <is>
          <t>Milestones Delayed</t>
        </is>
      </c>
      <c r="B25" s="43" t="n"/>
      <c r="C25" s="43" t="n"/>
      <c r="D25" s="44" t="n"/>
      <c r="E25" s="42">
        <f>COUNTIF('Timeline Tracker'!E5:E25,"Delayed")</f>
        <v/>
      </c>
      <c r="F25" s="43" t="n"/>
      <c r="G25" s="43" t="n"/>
      <c r="H25" s="44" t="n"/>
    </row>
    <row r="26">
      <c r="A26" s="23" t="inlineStr">
        <is>
          <t>Milestones At Risk</t>
        </is>
      </c>
      <c r="B26" s="43" t="n"/>
      <c r="C26" s="43" t="n"/>
      <c r="D26" s="44" t="n"/>
      <c r="E26" s="42">
        <f>COUNTIF('Timeline Tracker'!E5:E25,"At Risk")</f>
        <v/>
      </c>
      <c r="F26" s="43" t="n"/>
      <c r="G26" s="43" t="n"/>
      <c r="H26" s="44" t="n"/>
    </row>
    <row r="27" ht="8" customHeight="1"/>
    <row r="28">
      <c r="A28" s="50" t="inlineStr">
        <is>
          <t>KEY FINDINGS &amp; DEAL RECOMMENDATION</t>
        </is>
      </c>
    </row>
    <row r="29" ht="30" customHeight="1">
      <c r="A29" s="51" t="inlineStr">
        <is>
          <t>1.</t>
        </is>
      </c>
      <c r="B29" s="12" t="n"/>
      <c r="C29" s="43" t="n"/>
      <c r="D29" s="43" t="n"/>
      <c r="E29" s="43" t="n"/>
      <c r="F29" s="43" t="n"/>
      <c r="G29" s="43" t="n"/>
      <c r="H29" s="44" t="n"/>
    </row>
    <row r="30" ht="30" customHeight="1">
      <c r="A30" s="51" t="inlineStr">
        <is>
          <t>2.</t>
        </is>
      </c>
      <c r="B30" s="12" t="n"/>
      <c r="C30" s="43" t="n"/>
      <c r="D30" s="43" t="n"/>
      <c r="E30" s="43" t="n"/>
      <c r="F30" s="43" t="n"/>
      <c r="G30" s="43" t="n"/>
      <c r="H30" s="44" t="n"/>
    </row>
    <row r="31" ht="30" customHeight="1">
      <c r="A31" s="51" t="inlineStr">
        <is>
          <t>3.</t>
        </is>
      </c>
      <c r="B31" s="12" t="n"/>
      <c r="C31" s="43" t="n"/>
      <c r="D31" s="43" t="n"/>
      <c r="E31" s="43" t="n"/>
      <c r="F31" s="43" t="n"/>
      <c r="G31" s="43" t="n"/>
      <c r="H31" s="44" t="n"/>
    </row>
    <row r="32" ht="8" customHeight="1"/>
    <row r="33" ht="30" customHeight="1">
      <c r="A33" s="8" t="inlineStr">
        <is>
          <t>DEAL RECOMMENDATION:</t>
        </is>
      </c>
      <c r="C33" s="52" t="n"/>
      <c r="D33" s="43" t="n"/>
      <c r="E33" s="43" t="n"/>
      <c r="F33" s="43" t="n"/>
      <c r="G33" s="43" t="n"/>
      <c r="H33" s="44" t="n"/>
    </row>
    <row r="34" ht="8" customHeight="1"/>
    <row r="35">
      <c r="A35" s="53" t="inlineStr">
        <is>
          <t>LAST REVIEWED:</t>
        </is>
      </c>
      <c r="D35" s="54" t="n"/>
    </row>
    <row r="37">
      <c r="A37" s="55" t="inlineStr">
        <is>
          <t>Dossier Intel — dossierintel.com/templates/due-diligence-checklist-template/</t>
        </is>
      </c>
    </row>
  </sheetData>
  <mergeCells count="46">
    <mergeCell ref="A5:D5"/>
    <mergeCell ref="E26:H26"/>
    <mergeCell ref="A8:D8"/>
    <mergeCell ref="A20:D20"/>
    <mergeCell ref="B30:H30"/>
    <mergeCell ref="E7:H7"/>
    <mergeCell ref="A11:H11"/>
    <mergeCell ref="A19:D19"/>
    <mergeCell ref="A1:H1"/>
    <mergeCell ref="E25:H25"/>
    <mergeCell ref="A13:D13"/>
    <mergeCell ref="A9:D9"/>
    <mergeCell ref="E18:H18"/>
    <mergeCell ref="E12:H12"/>
    <mergeCell ref="E21:H21"/>
    <mergeCell ref="A15:D15"/>
    <mergeCell ref="A24:D24"/>
    <mergeCell ref="A35:C35"/>
    <mergeCell ref="A37:H37"/>
    <mergeCell ref="E24:H24"/>
    <mergeCell ref="E5:H5"/>
    <mergeCell ref="B31:H31"/>
    <mergeCell ref="E14:H14"/>
    <mergeCell ref="A6:D6"/>
    <mergeCell ref="E8:H8"/>
    <mergeCell ref="A33:B33"/>
    <mergeCell ref="A2:H2"/>
    <mergeCell ref="E20:H20"/>
    <mergeCell ref="A7:D7"/>
    <mergeCell ref="A25:D25"/>
    <mergeCell ref="E19:H19"/>
    <mergeCell ref="A23:H23"/>
    <mergeCell ref="E13:H13"/>
    <mergeCell ref="A17:H17"/>
    <mergeCell ref="A4:H4"/>
    <mergeCell ref="C33:H33"/>
    <mergeCell ref="A18:D18"/>
    <mergeCell ref="E9:H9"/>
    <mergeCell ref="A12:D12"/>
    <mergeCell ref="A26:D26"/>
    <mergeCell ref="A21:D21"/>
    <mergeCell ref="E6:H6"/>
    <mergeCell ref="A28:H28"/>
    <mergeCell ref="E15:H15"/>
    <mergeCell ref="B29:H29"/>
    <mergeCell ref="A14:D14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tabColor rgb="001B3A5C"/>
    <outlinePr summaryBelow="1" summaryRight="1"/>
    <pageSetUpPr/>
  </sheetPr>
  <dimension ref="A1:K16"/>
  <sheetViews>
    <sheetView workbookViewId="0">
      <pane xSplit="2" ySplit="4" topLeftCell="C5" activePane="bottomRight" state="frozen"/>
      <selection pane="topRight" activeCell="A1" sqref="A1"/>
      <selection pane="bottomLeft" activeCell="A1" sqref="A1"/>
      <selection pane="bottomRight" activeCell="A1" sqref="A1"/>
    </sheetView>
  </sheetViews>
  <sheetFormatPr baseColWidth="8" defaultRowHeight="15"/>
  <cols>
    <col width="6" customWidth="1" min="1" max="1"/>
    <col width="14" customWidth="1" min="2" max="2"/>
    <col width="42" customWidth="1" min="3" max="3"/>
    <col width="16" customWidth="1" min="4" max="4"/>
    <col width="16" customWidth="1" min="5" max="5"/>
    <col width="18" customWidth="1" min="6" max="6"/>
    <col width="30" customWidth="1" min="7" max="7"/>
    <col width="13" customWidth="1" min="8" max="8"/>
    <col width="13" customWidth="1" min="9" max="9"/>
    <col width="13" customWidth="1" min="10" max="10"/>
    <col width="22" customWidth="1" min="11" max="11"/>
  </cols>
  <sheetData>
    <row r="1">
      <c r="A1" s="5" t="inlineStr">
        <is>
          <t>Example DD Checklist — Mid-Market M&amp;A Deal (mid-process)</t>
        </is>
      </c>
    </row>
    <row r="2">
      <c r="A2" s="6" t="inlineStr">
        <is>
          <t>Shows what the Checklist looks like mid-process. Mix of Reviewed, Under Review, Blocked, and Flagged items.</t>
        </is>
      </c>
    </row>
    <row r="4">
      <c r="A4" s="7" t="inlineStr">
        <is>
          <t>#</t>
        </is>
      </c>
      <c r="B4" s="7" t="inlineStr">
        <is>
          <t>Category</t>
        </is>
      </c>
      <c r="C4" s="7" t="inlineStr">
        <is>
          <t>Document / Item</t>
        </is>
      </c>
      <c r="D4" s="7" t="inlineStr">
        <is>
          <t>Owner</t>
        </is>
      </c>
      <c r="E4" s="7" t="inlineStr">
        <is>
          <t>Status</t>
        </is>
      </c>
      <c r="F4" s="7" t="inlineStr">
        <is>
          <t>Priority</t>
        </is>
      </c>
      <c r="G4" s="7" t="inlineStr">
        <is>
          <t>Red Flag Notes</t>
        </is>
      </c>
      <c r="H4" s="7" t="inlineStr">
        <is>
          <t>Date Requested</t>
        </is>
      </c>
      <c r="I4" s="7" t="inlineStr">
        <is>
          <t>Date Received</t>
        </is>
      </c>
      <c r="J4" s="7" t="inlineStr">
        <is>
          <t>Days Out</t>
        </is>
      </c>
      <c r="K4" s="7" t="inlineStr">
        <is>
          <t>Source / Location</t>
        </is>
      </c>
    </row>
    <row r="5">
      <c r="A5" s="10" t="n">
        <v>1</v>
      </c>
      <c r="B5" s="11" t="inlineStr">
        <is>
          <t>Financial</t>
        </is>
      </c>
      <c r="C5" s="12" t="inlineStr">
        <is>
          <t>Audited financial statements (3 years)</t>
        </is>
      </c>
      <c r="D5" s="10" t="inlineStr">
        <is>
          <t>J. Chen</t>
        </is>
      </c>
      <c r="E5" s="10" t="inlineStr">
        <is>
          <t>Reviewed</t>
        </is>
      </c>
      <c r="F5" s="10" t="inlineStr">
        <is>
          <t>Tier 1 Critical</t>
        </is>
      </c>
      <c r="G5" s="56" t="inlineStr">
        <is>
          <t>Clean opinions from Deloitte, FY22-24. No qualifications.</t>
        </is>
      </c>
      <c r="H5" s="10" t="inlineStr">
        <is>
          <t>03/10/2026</t>
        </is>
      </c>
      <c r="I5" s="10" t="inlineStr">
        <is>
          <t>03/14/2026</t>
        </is>
      </c>
      <c r="J5" s="10" t="n">
        <v>4</v>
      </c>
      <c r="K5" s="32" t="inlineStr">
        <is>
          <t>Data room: Financial/Audited</t>
        </is>
      </c>
    </row>
    <row r="6">
      <c r="A6" s="15" t="n">
        <v>2</v>
      </c>
      <c r="B6" s="16" t="inlineStr">
        <is>
          <t>Financial</t>
        </is>
      </c>
      <c r="C6" s="17" t="inlineStr">
        <is>
          <t>Quality of earnings (QoE) analysis</t>
        </is>
      </c>
      <c r="D6" s="15" t="inlineStr">
        <is>
          <t>M. Park</t>
        </is>
      </c>
      <c r="E6" s="15" t="inlineStr">
        <is>
          <t>Reviewed</t>
        </is>
      </c>
      <c r="F6" s="15" t="inlineStr">
        <is>
          <t>Tier 1 Critical</t>
        </is>
      </c>
      <c r="G6" s="57" t="inlineStr">
        <is>
          <t>QoE adjustments = 8% of reported EBITDA. Within acceptable range.</t>
        </is>
      </c>
      <c r="H6" s="15" t="inlineStr">
        <is>
          <t>03/10/2026</t>
        </is>
      </c>
      <c r="I6" s="15" t="inlineStr">
        <is>
          <t>03/18/2026</t>
        </is>
      </c>
      <c r="J6" s="15" t="n">
        <v>8</v>
      </c>
      <c r="K6" s="36" t="inlineStr">
        <is>
          <t>Data room: Financial/QoE</t>
        </is>
      </c>
    </row>
    <row r="7">
      <c r="A7" s="10" t="n">
        <v>3</v>
      </c>
      <c r="B7" s="11" t="inlineStr">
        <is>
          <t>Financial</t>
        </is>
      </c>
      <c r="C7" s="12" t="inlineStr">
        <is>
          <t>Revenue breakdown by customer (top 20)</t>
        </is>
      </c>
      <c r="D7" s="10" t="inlineStr">
        <is>
          <t>J. Chen</t>
        </is>
      </c>
      <c r="E7" s="10" t="inlineStr">
        <is>
          <t>Reviewed</t>
        </is>
      </c>
      <c r="F7" s="10" t="inlineStr">
        <is>
          <t>Tier 1 Critical</t>
        </is>
      </c>
      <c r="G7" s="58" t="inlineStr">
        <is>
          <t>Top customer = 24% of revenue (exceeds 20% threshold). Red flag confirmed.</t>
        </is>
      </c>
      <c r="H7" s="10" t="inlineStr">
        <is>
          <t>03/10/2026</t>
        </is>
      </c>
      <c r="I7" s="10" t="inlineStr">
        <is>
          <t>03/16/2026</t>
        </is>
      </c>
      <c r="J7" s="10" t="n">
        <v>6</v>
      </c>
      <c r="K7" s="32" t="inlineStr">
        <is>
          <t>Data room: Financial/Customer</t>
        </is>
      </c>
    </row>
    <row r="8">
      <c r="A8" s="15" t="n">
        <v>4</v>
      </c>
      <c r="B8" s="16" t="inlineStr">
        <is>
          <t>Financial</t>
        </is>
      </c>
      <c r="C8" s="17" t="inlineStr">
        <is>
          <t>Debt schedule with covenants</t>
        </is>
      </c>
      <c r="D8" s="15" t="inlineStr">
        <is>
          <t>J. Chen</t>
        </is>
      </c>
      <c r="E8" s="15" t="inlineStr">
        <is>
          <t>Under Review</t>
        </is>
      </c>
      <c r="F8" s="15" t="inlineStr">
        <is>
          <t>Tier 1 Critical</t>
        </is>
      </c>
      <c r="G8" s="57" t="inlineStr">
        <is>
          <t>Received. Reviewing covenant compliance for change-of-control triggers.</t>
        </is>
      </c>
      <c r="H8" s="15" t="inlineStr">
        <is>
          <t>03/10/2026</t>
        </is>
      </c>
      <c r="I8" s="15" t="inlineStr">
        <is>
          <t>03/22/2026</t>
        </is>
      </c>
      <c r="J8" s="15" t="n">
        <v>12</v>
      </c>
      <c r="K8" s="36" t="inlineStr">
        <is>
          <t>Data room: Financial/Debt</t>
        </is>
      </c>
    </row>
    <row r="9">
      <c r="A9" s="10" t="n">
        <v>5</v>
      </c>
      <c r="B9" s="11" t="inlineStr">
        <is>
          <t>Legal</t>
        </is>
      </c>
      <c r="C9" s="12" t="inlineStr">
        <is>
          <t>Material contracts with change-of-control</t>
        </is>
      </c>
      <c r="D9" s="10" t="inlineStr">
        <is>
          <t>S. Williams</t>
        </is>
      </c>
      <c r="E9" s="10" t="inlineStr">
        <is>
          <t>Blocked</t>
        </is>
      </c>
      <c r="F9" s="10" t="inlineStr">
        <is>
          <t>Tier 1 Critical</t>
        </is>
      </c>
      <c r="G9" s="56" t="inlineStr">
        <is>
          <t>Top 5 contracts received. Missing contracts 6-10. Target not responding to follow-up.</t>
        </is>
      </c>
      <c r="H9" s="10" t="inlineStr">
        <is>
          <t>03/10/2026</t>
        </is>
      </c>
      <c r="I9" s="10" t="inlineStr"/>
      <c r="J9" s="10" t="inlineStr"/>
      <c r="K9" s="32" t="inlineStr">
        <is>
          <t>Data room: Legal/Contracts</t>
        </is>
      </c>
    </row>
    <row r="10">
      <c r="A10" s="15" t="n">
        <v>6</v>
      </c>
      <c r="B10" s="16" t="inlineStr">
        <is>
          <t>Legal</t>
        </is>
      </c>
      <c r="C10" s="17" t="inlineStr">
        <is>
          <t>IP assignment agreements</t>
        </is>
      </c>
      <c r="D10" s="15" t="inlineStr">
        <is>
          <t>S. Williams</t>
        </is>
      </c>
      <c r="E10" s="15" t="inlineStr">
        <is>
          <t>Reviewed</t>
        </is>
      </c>
      <c r="F10" s="15" t="inlineStr">
        <is>
          <t>Tier 1 Critical</t>
        </is>
      </c>
      <c r="G10" s="57" t="inlineStr">
        <is>
          <t>All employees have assignments. 2 contractors missing. Negotiated remediation pre-close.</t>
        </is>
      </c>
      <c r="H10" s="15" t="inlineStr">
        <is>
          <t>03/12/2026</t>
        </is>
      </c>
      <c r="I10" s="15" t="inlineStr">
        <is>
          <t>03/19/2026</t>
        </is>
      </c>
      <c r="J10" s="15" t="n">
        <v>7</v>
      </c>
      <c r="K10" s="36" t="inlineStr">
        <is>
          <t>Data room: Legal/IP</t>
        </is>
      </c>
    </row>
    <row r="11">
      <c r="A11" s="10" t="n">
        <v>7</v>
      </c>
      <c r="B11" s="11" t="inlineStr">
        <is>
          <t>Legal</t>
        </is>
      </c>
      <c r="C11" s="12" t="inlineStr">
        <is>
          <t>Pending litigation log</t>
        </is>
      </c>
      <c r="D11" s="10" t="inlineStr">
        <is>
          <t>S. Williams</t>
        </is>
      </c>
      <c r="E11" s="10" t="inlineStr">
        <is>
          <t>Under Review</t>
        </is>
      </c>
      <c r="F11" s="10" t="inlineStr">
        <is>
          <t>Tier 1 Critical</t>
        </is>
      </c>
      <c r="G11" s="56" t="inlineStr">
        <is>
          <t>One patent claim, $2M exposure. Counsel evaluating likelihood.</t>
        </is>
      </c>
      <c r="H11" s="10" t="inlineStr">
        <is>
          <t>03/12/2026</t>
        </is>
      </c>
      <c r="I11" s="10" t="inlineStr">
        <is>
          <t>03/20/2026</t>
        </is>
      </c>
      <c r="J11" s="10" t="n">
        <v>8</v>
      </c>
      <c r="K11" s="32" t="inlineStr">
        <is>
          <t>Data room: Legal/Litigation</t>
        </is>
      </c>
    </row>
    <row r="12">
      <c r="A12" s="15" t="n">
        <v>8</v>
      </c>
      <c r="B12" s="16" t="inlineStr">
        <is>
          <t>Commercial</t>
        </is>
      </c>
      <c r="C12" s="17" t="inlineStr">
        <is>
          <t>TAM/SAM/SOM analysis</t>
        </is>
      </c>
      <c r="D12" s="15" t="inlineStr">
        <is>
          <t>A. Kumar</t>
        </is>
      </c>
      <c r="E12" s="15" t="inlineStr">
        <is>
          <t>Reviewed</t>
        </is>
      </c>
      <c r="F12" s="15" t="inlineStr">
        <is>
          <t>Tier 2 Important</t>
        </is>
      </c>
      <c r="G12" s="57" t="inlineStr">
        <is>
          <t>Methodology sound, top-down and bottom-up reconcile within 15%.</t>
        </is>
      </c>
      <c r="H12" s="15" t="inlineStr">
        <is>
          <t>03/14/2026</t>
        </is>
      </c>
      <c r="I12" s="15" t="inlineStr">
        <is>
          <t>03/21/2026</t>
        </is>
      </c>
      <c r="J12" s="15" t="n">
        <v>7</v>
      </c>
      <c r="K12" s="36" t="inlineStr">
        <is>
          <t>Data room: Commercial/Market</t>
        </is>
      </c>
    </row>
    <row r="13">
      <c r="A13" s="10" t="n">
        <v>9</v>
      </c>
      <c r="B13" s="11" t="inlineStr">
        <is>
          <t>Commercial</t>
        </is>
      </c>
      <c r="C13" s="12" t="inlineStr">
        <is>
          <t>Customer churn data by cohort</t>
        </is>
      </c>
      <c r="D13" s="10" t="inlineStr">
        <is>
          <t>A. Kumar</t>
        </is>
      </c>
      <c r="E13" s="10" t="inlineStr">
        <is>
          <t>Received</t>
        </is>
      </c>
      <c r="F13" s="10" t="inlineStr">
        <is>
          <t>Tier 2 Important</t>
        </is>
      </c>
      <c r="G13" s="56" t="inlineStr">
        <is>
          <t>Received. Validating against CRM exports.</t>
        </is>
      </c>
      <c r="H13" s="10" t="inlineStr">
        <is>
          <t>03/14/2026</t>
        </is>
      </c>
      <c r="I13" s="10" t="inlineStr">
        <is>
          <t>03/23/2026</t>
        </is>
      </c>
      <c r="J13" s="10" t="n">
        <v>9</v>
      </c>
      <c r="K13" s="32" t="inlineStr">
        <is>
          <t>Data room: Commercial/Churn</t>
        </is>
      </c>
    </row>
    <row r="14">
      <c r="A14" s="15" t="n">
        <v>10</v>
      </c>
      <c r="B14" s="16" t="inlineStr">
        <is>
          <t>HR</t>
        </is>
      </c>
      <c r="C14" s="17" t="inlineStr">
        <is>
          <t>Key person agreements</t>
        </is>
      </c>
      <c r="D14" s="15" t="inlineStr">
        <is>
          <t>L. Thompson</t>
        </is>
      </c>
      <c r="E14" s="15" t="inlineStr">
        <is>
          <t>Blocked</t>
        </is>
      </c>
      <c r="F14" s="15" t="inlineStr">
        <is>
          <t>Tier 1 Critical</t>
        </is>
      </c>
      <c r="G14" s="59" t="inlineStr">
        <is>
          <t>CTO has no employment agreement or non-compete. Major red flag.</t>
        </is>
      </c>
      <c r="H14" s="15" t="inlineStr">
        <is>
          <t>03/14/2026</t>
        </is>
      </c>
      <c r="I14" s="15" t="inlineStr"/>
      <c r="J14" s="15" t="inlineStr"/>
      <c r="K14" s="36" t="inlineStr">
        <is>
          <t>Data room: HR/Employment</t>
        </is>
      </c>
    </row>
    <row r="15">
      <c r="A15" s="10" t="n">
        <v>11</v>
      </c>
      <c r="B15" s="11" t="inlineStr">
        <is>
          <t>Cybersecurity</t>
        </is>
      </c>
      <c r="C15" s="12" t="inlineStr">
        <is>
          <t>SOC 2 certification</t>
        </is>
      </c>
      <c r="D15" s="10" t="inlineStr">
        <is>
          <t>R. Patel</t>
        </is>
      </c>
      <c r="E15" s="10" t="inlineStr">
        <is>
          <t>Blocked</t>
        </is>
      </c>
      <c r="F15" s="10" t="inlineStr">
        <is>
          <t>Tier 1 Critical</t>
        </is>
      </c>
      <c r="G15" s="58" t="inlineStr">
        <is>
          <t>No SOC 2. Target says 'in progress' but no timeline. Deal breaker for enterprise customers.</t>
        </is>
      </c>
      <c r="H15" s="10" t="inlineStr">
        <is>
          <t>03/15/2026</t>
        </is>
      </c>
      <c r="I15" s="10" t="inlineStr"/>
      <c r="J15" s="10" t="inlineStr"/>
      <c r="K15" s="32" t="inlineStr">
        <is>
          <t>Data room: IT/Security</t>
        </is>
      </c>
    </row>
    <row r="16">
      <c r="A16" s="15" t="n">
        <v>12</v>
      </c>
      <c r="B16" s="16" t="inlineStr">
        <is>
          <t>Operational</t>
        </is>
      </c>
      <c r="C16" s="17" t="inlineStr">
        <is>
          <t>Org chart</t>
        </is>
      </c>
      <c r="D16" s="15" t="inlineStr">
        <is>
          <t>L. Thompson</t>
        </is>
      </c>
      <c r="E16" s="15" t="inlineStr">
        <is>
          <t>Reviewed</t>
        </is>
      </c>
      <c r="F16" s="15" t="inlineStr">
        <is>
          <t>Tier 3 Nice-to-have</t>
        </is>
      </c>
      <c r="G16" s="57" t="inlineStr">
        <is>
          <t>Received and reviewed. No issues.</t>
        </is>
      </c>
      <c r="H16" s="15" t="inlineStr">
        <is>
          <t>03/15/2026</t>
        </is>
      </c>
      <c r="I16" s="15" t="inlineStr">
        <is>
          <t>03/16/2026</t>
        </is>
      </c>
      <c r="J16" s="15" t="n">
        <v>1</v>
      </c>
      <c r="K16" s="36" t="inlineStr">
        <is>
          <t>Data room: Operations/Org</t>
        </is>
      </c>
    </row>
  </sheetData>
  <mergeCells count="2">
    <mergeCell ref="A2:K2"/>
    <mergeCell ref="A1:K1"/>
  </mergeCells>
  <conditionalFormatting sqref="E5:E16">
    <cfRule type="cellIs" priority="1" operator="equal" dxfId="0">
      <formula>"Blocked"</formula>
    </cfRule>
    <cfRule type="cellIs" priority="2" operator="equal" dxfId="1">
      <formula>"Reviewed"</formula>
    </cfRule>
  </conditionalFormatting>
  <conditionalFormatting sqref="F5:F16">
    <cfRule type="cellIs" priority="3" operator="equal" dxfId="0">
      <formula>"Tier 1 Critical"</formula>
    </cfRule>
    <cfRule type="cellIs" priority="4" operator="equal" dxfId="2">
      <formula>"Tier 2 Important"</formula>
    </cfRule>
  </conditionalFormatting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tabColor rgb="001B3A5C"/>
    <outlinePr summaryBelow="1" summaryRight="1"/>
    <pageSetUpPr/>
  </sheetPr>
  <dimension ref="A1:H29"/>
  <sheetViews>
    <sheetView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6" customWidth="1" min="1" max="1"/>
    <col width="30" customWidth="1" min="2" max="2"/>
    <col width="14" customWidth="1" min="3" max="3"/>
    <col width="14" customWidth="1" min="4" max="4"/>
    <col width="3" customWidth="1" min="5" max="5"/>
    <col width="30" customWidth="1" min="6" max="6"/>
    <col width="14" customWidth="1" min="7" max="7"/>
    <col width="14" customWidth="1" min="8" max="8"/>
  </cols>
  <sheetData>
    <row r="1" ht="36" customHeight="1">
      <c r="A1" s="39" t="inlineStr">
        <is>
          <t>DD CHECKLIST SUMMARY — Example Deal (Mid-Process)</t>
        </is>
      </c>
    </row>
    <row r="2">
      <c r="A2" s="41" t="inlineStr">
        <is>
          <t>Shows the dashboard with the 12-item Example Checklist + 4 red flags logged in the Red Flag Register (populated separately).</t>
        </is>
      </c>
    </row>
    <row r="4">
      <c r="A4" s="20" t="inlineStr">
        <is>
          <t>OVERALL PROGRESS</t>
        </is>
      </c>
    </row>
    <row r="5">
      <c r="A5" s="23" t="inlineStr">
        <is>
          <t>Total Checklist Items</t>
        </is>
      </c>
      <c r="B5" s="43" t="n"/>
      <c r="C5" s="43" t="n"/>
      <c r="D5" s="44" t="n"/>
      <c r="E5" s="42" t="n">
        <v>12</v>
      </c>
      <c r="F5" s="43" t="n"/>
      <c r="G5" s="43" t="n"/>
      <c r="H5" s="44" t="n"/>
    </row>
    <row r="6">
      <c r="A6" s="23" t="inlineStr">
        <is>
          <t>Items Reviewed</t>
        </is>
      </c>
      <c r="B6" s="43" t="n"/>
      <c r="C6" s="43" t="n"/>
      <c r="D6" s="44" t="n"/>
      <c r="E6" s="42" t="n">
        <v>6</v>
      </c>
      <c r="F6" s="43" t="n"/>
      <c r="G6" s="43" t="n"/>
      <c r="H6" s="44" t="n"/>
    </row>
    <row r="7">
      <c r="A7" s="23" t="inlineStr">
        <is>
          <t>Items Blocked</t>
        </is>
      </c>
      <c r="B7" s="43" t="n"/>
      <c r="C7" s="43" t="n"/>
      <c r="D7" s="44" t="n"/>
      <c r="E7" s="42" t="n">
        <v>3</v>
      </c>
      <c r="F7" s="43" t="n"/>
      <c r="G7" s="43" t="n"/>
      <c r="H7" s="44" t="n"/>
    </row>
    <row r="8">
      <c r="A8" s="23" t="inlineStr">
        <is>
          <t>Items Outstanding</t>
        </is>
      </c>
      <c r="B8" s="43" t="n"/>
      <c r="C8" s="43" t="n"/>
      <c r="D8" s="44" t="n"/>
      <c r="E8" s="42" t="n">
        <v>3</v>
      </c>
      <c r="F8" s="43" t="n"/>
      <c r="G8" s="43" t="n"/>
      <c r="H8" s="44" t="n"/>
    </row>
    <row r="9">
      <c r="A9" s="23" t="inlineStr">
        <is>
          <t>Completion Rate</t>
        </is>
      </c>
      <c r="B9" s="43" t="n"/>
      <c r="C9" s="43" t="n"/>
      <c r="D9" s="44" t="n"/>
      <c r="E9" s="45" t="n">
        <v>0.5</v>
      </c>
      <c r="F9" s="43" t="n"/>
      <c r="G9" s="43" t="n"/>
      <c r="H9" s="44" t="n"/>
    </row>
    <row r="10" ht="8" customHeight="1"/>
    <row r="11">
      <c r="A11" s="46" t="inlineStr">
        <is>
          <t>TIER 1 CRITICAL STATUS</t>
        </is>
      </c>
    </row>
    <row r="12">
      <c r="A12" s="23" t="inlineStr">
        <is>
          <t>Tier 1 Total</t>
        </is>
      </c>
      <c r="B12" s="43" t="n"/>
      <c r="C12" s="43" t="n"/>
      <c r="D12" s="44" t="n"/>
      <c r="E12" s="48" t="n">
        <v>9</v>
      </c>
      <c r="F12" s="43" t="n"/>
      <c r="G12" s="43" t="n"/>
      <c r="H12" s="44" t="n"/>
    </row>
    <row r="13">
      <c r="A13" s="23" t="inlineStr">
        <is>
          <t>Tier 1 Reviewed</t>
        </is>
      </c>
      <c r="B13" s="43" t="n"/>
      <c r="C13" s="43" t="n"/>
      <c r="D13" s="44" t="n"/>
      <c r="E13" s="48" t="n">
        <v>4</v>
      </c>
      <c r="F13" s="43" t="n"/>
      <c r="G13" s="43" t="n"/>
      <c r="H13" s="44" t="n"/>
    </row>
    <row r="14">
      <c r="A14" s="23" t="inlineStr">
        <is>
          <t>Tier 1 Blocked</t>
        </is>
      </c>
      <c r="B14" s="43" t="n"/>
      <c r="C14" s="43" t="n"/>
      <c r="D14" s="44" t="n"/>
      <c r="E14" s="48" t="n">
        <v>3</v>
      </c>
      <c r="F14" s="43" t="n"/>
      <c r="G14" s="43" t="n"/>
      <c r="H14" s="44" t="n"/>
    </row>
    <row r="15">
      <c r="A15" s="23" t="inlineStr">
        <is>
          <t>Tier 1 Completion</t>
        </is>
      </c>
      <c r="B15" s="43" t="n"/>
      <c r="C15" s="43" t="n"/>
      <c r="D15" s="44" t="n"/>
      <c r="E15" s="49" t="n">
        <v>0.4444444444444444</v>
      </c>
      <c r="F15" s="43" t="n"/>
      <c r="G15" s="43" t="n"/>
      <c r="H15" s="44" t="n"/>
    </row>
    <row r="16" ht="8" customHeight="1"/>
    <row r="17">
      <c r="A17" s="20" t="inlineStr">
        <is>
          <t>RED FLAG SUMMARY</t>
        </is>
      </c>
    </row>
    <row r="18">
      <c r="A18" s="23" t="inlineStr">
        <is>
          <t>Red Flags Detected</t>
        </is>
      </c>
      <c r="B18" s="43" t="n"/>
      <c r="C18" s="43" t="n"/>
      <c r="D18" s="44" t="n"/>
      <c r="E18" s="48" t="n">
        <v>4</v>
      </c>
      <c r="F18" s="43" t="n"/>
      <c r="G18" s="43" t="n"/>
      <c r="H18" s="44" t="n"/>
    </row>
    <row r="19">
      <c r="A19" s="23" t="inlineStr">
        <is>
          <t>Critical Severity</t>
        </is>
      </c>
      <c r="B19" s="43" t="n"/>
      <c r="C19" s="43" t="n"/>
      <c r="D19" s="44" t="n"/>
      <c r="E19" s="48" t="n">
        <v>3</v>
      </c>
      <c r="F19" s="43" t="n"/>
      <c r="G19" s="43" t="n"/>
      <c r="H19" s="44" t="n"/>
    </row>
    <row r="20">
      <c r="A20" s="23" t="inlineStr">
        <is>
          <t>Material Severity</t>
        </is>
      </c>
      <c r="B20" s="43" t="n"/>
      <c r="C20" s="43" t="n"/>
      <c r="D20" s="44" t="n"/>
      <c r="E20" s="48" t="n">
        <v>1</v>
      </c>
      <c r="F20" s="43" t="n"/>
      <c r="G20" s="43" t="n"/>
      <c r="H20" s="44" t="n"/>
    </row>
    <row r="21">
      <c r="A21" s="23" t="inlineStr">
        <is>
          <t>Under Investigation</t>
        </is>
      </c>
      <c r="B21" s="43" t="n"/>
      <c r="C21" s="43" t="n"/>
      <c r="D21" s="44" t="n"/>
      <c r="E21" s="42" t="n">
        <v>1</v>
      </c>
      <c r="F21" s="43" t="n"/>
      <c r="G21" s="43" t="n"/>
      <c r="H21" s="44" t="n"/>
    </row>
    <row r="22" ht="8" customHeight="1"/>
    <row r="23">
      <c r="A23" s="50" t="inlineStr">
        <is>
          <t>KEY FINDINGS</t>
        </is>
      </c>
    </row>
    <row r="24" ht="32" customHeight="1">
      <c r="A24" s="51" t="inlineStr">
        <is>
          <t>1.</t>
        </is>
      </c>
      <c r="B24" s="12" t="inlineStr">
        <is>
          <t>Customer concentration is the biggest material risk: top customer at 24% of revenue with a change-of-control clause. Price adjustment negotiation required.</t>
        </is>
      </c>
      <c r="C24" s="43" t="n"/>
      <c r="D24" s="43" t="n"/>
      <c r="E24" s="43" t="n"/>
      <c r="F24" s="43" t="n"/>
      <c r="G24" s="43" t="n"/>
      <c r="H24" s="44" t="n"/>
    </row>
    <row r="25" ht="32" customHeight="1">
      <c r="A25" s="51" t="inlineStr">
        <is>
          <t>2.</t>
        </is>
      </c>
      <c r="B25" s="12" t="inlineStr">
        <is>
          <t>CTO has no employment agreement or non-compete. Must be resolved pre-close or deal is at significant key-person risk.</t>
        </is>
      </c>
      <c r="C25" s="43" t="n"/>
      <c r="D25" s="43" t="n"/>
      <c r="E25" s="43" t="n"/>
      <c r="F25" s="43" t="n"/>
      <c r="G25" s="43" t="n"/>
      <c r="H25" s="44" t="n"/>
    </row>
    <row r="26" ht="32" customHeight="1">
      <c r="A26" s="51" t="inlineStr">
        <is>
          <t>3.</t>
        </is>
      </c>
      <c r="B26" s="12" t="inlineStr">
        <is>
          <t>No SOC 2 certification is a blocker for enterprise expansion. Remediation plan needed in purchase agreement.</t>
        </is>
      </c>
      <c r="C26" s="43" t="n"/>
      <c r="D26" s="43" t="n"/>
      <c r="E26" s="43" t="n"/>
      <c r="F26" s="43" t="n"/>
      <c r="G26" s="43" t="n"/>
      <c r="H26" s="44" t="n"/>
    </row>
    <row r="27" ht="8" customHeight="1"/>
    <row r="28" ht="40" customHeight="1">
      <c r="A28" s="8" t="inlineStr">
        <is>
          <t>DEAL RECOMMENDATION:</t>
        </is>
      </c>
      <c r="C28" s="60" t="inlineStr">
        <is>
          <t>Proceed with conditions. Negotiate 8% price adjustment for customer concentration, require CTO agreement pre-close, SOC 2 remediation in purchase agreement.</t>
        </is>
      </c>
      <c r="D28" s="43" t="n"/>
      <c r="E28" s="43" t="n"/>
      <c r="F28" s="43" t="n"/>
      <c r="G28" s="43" t="n"/>
      <c r="H28" s="44" t="n"/>
    </row>
    <row r="29"/>
  </sheetData>
  <mergeCells count="37">
    <mergeCell ref="A5:D5"/>
    <mergeCell ref="A8:D8"/>
    <mergeCell ref="A20:D20"/>
    <mergeCell ref="B24:H24"/>
    <mergeCell ref="E7:H7"/>
    <mergeCell ref="A11:H11"/>
    <mergeCell ref="A19:D19"/>
    <mergeCell ref="A1:H1"/>
    <mergeCell ref="A13:D13"/>
    <mergeCell ref="A9:D9"/>
    <mergeCell ref="E18:H18"/>
    <mergeCell ref="B26:H26"/>
    <mergeCell ref="E12:H12"/>
    <mergeCell ref="E21:H21"/>
    <mergeCell ref="A15:D15"/>
    <mergeCell ref="B25:H25"/>
    <mergeCell ref="E5:H5"/>
    <mergeCell ref="E14:H14"/>
    <mergeCell ref="A6:D6"/>
    <mergeCell ref="E8:H8"/>
    <mergeCell ref="C28:H28"/>
    <mergeCell ref="A2:H2"/>
    <mergeCell ref="E20:H20"/>
    <mergeCell ref="A7:D7"/>
    <mergeCell ref="E19:H19"/>
    <mergeCell ref="A23:H23"/>
    <mergeCell ref="E13:H13"/>
    <mergeCell ref="A17:H17"/>
    <mergeCell ref="A4:H4"/>
    <mergeCell ref="A18:D18"/>
    <mergeCell ref="E9:H9"/>
    <mergeCell ref="A12:D12"/>
    <mergeCell ref="A21:D21"/>
    <mergeCell ref="E6:H6"/>
    <mergeCell ref="A28:B28"/>
    <mergeCell ref="E15:H15"/>
    <mergeCell ref="A14:D14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2026-04-15T18:26:15Z</dcterms:created>
  <dcterms:modified xmlns:dcterms="http://purl.org/dc/terms/" xmlns:xsi="http://www.w3.org/2001/XMLSchema-instance" xsi:type="dcterms:W3CDTF">2026-04-20T14:26:22Z</dcterms:modified>
</cp:coreProperties>
</file>