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Top-Down Calculator" sheetId="2" state="visible" r:id="rId2"/>
    <sheet xmlns:r="http://schemas.openxmlformats.org/officeDocument/2006/relationships" name="Bottom-Up 5-Input" sheetId="3" state="visible" r:id="rId3"/>
    <sheet xmlns:r="http://schemas.openxmlformats.org/officeDocument/2006/relationships" name="SOM Capacity Model" sheetId="4" state="visible" r:id="rId4"/>
    <sheet xmlns:r="http://schemas.openxmlformats.org/officeDocument/2006/relationships" name="Triangulation" sheetId="5" state="visible" r:id="rId5"/>
    <sheet xmlns:r="http://schemas.openxmlformats.org/officeDocument/2006/relationships" name="Summary" sheetId="6" state="visible" r:id="rId6"/>
    <sheet xmlns:r="http://schemas.openxmlformats.org/officeDocument/2006/relationships" name="Example - B2B SaaS" sheetId="7" state="visible" r:id="rId7"/>
    <sheet xmlns:r="http://schemas.openxmlformats.org/officeDocument/2006/relationships" name="Example - DTC Consumer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"/>
    <numFmt numFmtId="165" formatCode="$#,##0,,&quot;M&quot;"/>
    <numFmt numFmtId="166" formatCode="MMMM YYYY"/>
    <numFmt numFmtId="167" formatCode="$#,##0.0,,&quot;M&quot;"/>
  </numFmts>
  <fonts count="30">
    <font>
      <name val="Calibri"/>
      <family val="2"/>
      <color theme="1"/>
      <sz val="11"/>
      <scheme val="minor"/>
    </font>
    <font>
      <name val="Arial"/>
      <b val="1"/>
      <color rgb="001B3A5C"/>
      <sz val="18"/>
    </font>
    <font>
      <name val="Arial"/>
      <color rgb="002E8B8B"/>
      <sz val="10"/>
    </font>
    <font>
      <name val="Arial"/>
      <b val="1"/>
      <color rgb="001B3A5C"/>
      <sz val="12"/>
    </font>
    <font>
      <name val="Arial"/>
      <sz val="11"/>
    </font>
    <font>
      <name val="Arial"/>
      <color rgb="000000FF"/>
      <sz val="11"/>
    </font>
    <font>
      <name val="Arial"/>
      <color rgb="00000000"/>
      <sz val="11"/>
    </font>
    <font>
      <name val="Arial"/>
      <b val="1"/>
      <color rgb="001B3A5C"/>
      <sz val="14"/>
    </font>
    <font>
      <name val="Arial"/>
      <color rgb="006B7280"/>
      <sz val="10"/>
    </font>
    <font>
      <name val="Arial"/>
      <b val="1"/>
      <color rgb="00FFFFFF"/>
      <sz val="11"/>
    </font>
    <font>
      <name val="Arial"/>
      <b val="1"/>
      <sz val="11"/>
    </font>
    <font>
      <name val="Arial"/>
      <b val="1"/>
      <color rgb="00FFFFFF"/>
      <sz val="12"/>
    </font>
    <font>
      <name val="Arial"/>
      <b val="1"/>
      <color rgb="00FFFFFF"/>
      <sz val="14"/>
    </font>
    <font>
      <name val="Arial"/>
      <color rgb="009CA3AF"/>
      <sz val="9"/>
    </font>
    <font>
      <name val="Arial"/>
      <b val="1"/>
      <color rgb="003AA5A5"/>
      <sz val="16"/>
    </font>
    <font>
      <name val="Arial"/>
      <b val="1"/>
      <color rgb="001B3A5C"/>
      <sz val="11"/>
    </font>
    <font>
      <name val="Arial"/>
      <b val="1"/>
      <color rgb="002E8B8B"/>
      <sz val="14"/>
    </font>
    <font>
      <name val="Arial"/>
      <b val="1"/>
      <color rgb="00FFFFFF"/>
      <sz val="16"/>
    </font>
    <font>
      <name val="Arial"/>
      <color rgb="009CA3AF"/>
      <sz val="10"/>
    </font>
    <font>
      <name val="Arial"/>
      <b val="1"/>
      <color rgb="001B3A5C"/>
      <sz val="24"/>
    </font>
    <font>
      <name val="Arial"/>
      <b val="1"/>
      <color rgb="001B3A5C"/>
      <sz val="9"/>
    </font>
    <font>
      <name val="Arial"/>
      <b val="1"/>
      <color rgb="002E8B8B"/>
      <sz val="11"/>
    </font>
    <font>
      <name val="Arial"/>
      <b val="1"/>
      <color rgb="006B7280"/>
      <sz val="10"/>
    </font>
    <font>
      <name val="Arial"/>
      <color rgb="002E8B8B"/>
      <sz val="9"/>
    </font>
    <font>
      <name val="Arial"/>
      <b val="1"/>
      <color rgb="003AA5A5"/>
      <sz val="14"/>
    </font>
    <font>
      <name val="Arial"/>
      <b val="1"/>
      <color rgb="00059669"/>
      <sz val="11"/>
    </font>
    <font>
      <name val="Arial"/>
      <b val="1"/>
      <color rgb="003AA5A5"/>
      <sz val="18"/>
    </font>
    <font>
      <name val="Arial"/>
      <b val="1"/>
      <color rgb="00991B1B"/>
      <sz val="12"/>
    </font>
    <font>
      <name val="Arial"/>
      <b val="1"/>
      <color rgb="00B45309"/>
      <sz val="11"/>
    </font>
    <font>
      <name val="Arial"/>
      <i val="1"/>
      <color rgb="006B7280"/>
      <sz val="10"/>
    </font>
  </fonts>
  <fills count="10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2E8B8B"/>
      </patternFill>
    </fill>
    <fill>
      <patternFill patternType="solid">
        <fgColor rgb="00112840"/>
      </patternFill>
    </fill>
    <fill>
      <patternFill patternType="solid">
        <fgColor rgb="00F3F4F6"/>
      </patternFill>
    </fill>
    <fill>
      <patternFill patternType="solid">
        <fgColor rgb="00E6F4F4"/>
      </patternFill>
    </fill>
    <fill>
      <patternFill patternType="solid">
        <fgColor rgb="00B91C1C"/>
      </patternFill>
    </fill>
    <fill>
      <patternFill patternType="solid">
        <fgColor rgb="00FECACA"/>
      </patternFill>
    </fill>
    <fill>
      <patternFill patternType="solid">
        <fgColor rgb="00FEF3C7"/>
      </patternFill>
    </fill>
  </fills>
  <borders count="11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/>
      <right/>
      <top style="thin">
        <color rgb="00D1D5DB"/>
      </top>
      <bottom style="thin">
        <color rgb="00D1D5DB"/>
      </bottom>
      <diagonal/>
    </border>
    <border>
      <left style="thin">
        <color rgb="00D1D5DB"/>
      </left>
      <right/>
      <top/>
      <bottom/>
      <diagonal/>
    </border>
    <border>
      <left/>
      <right style="thin">
        <color rgb="00D1D5DB"/>
      </right>
      <top/>
      <bottom/>
      <diagonal/>
    </border>
    <border>
      <left style="thin">
        <color rgb="00D1D5DB"/>
      </left>
      <right/>
      <top/>
      <bottom style="thin">
        <color rgb="00D1D5DB"/>
      </bottom>
      <diagonal/>
    </border>
    <border>
      <left/>
      <right/>
      <top/>
      <bottom style="thin">
        <color rgb="00D1D5DB"/>
      </bottom>
      <diagonal/>
    </border>
    <border>
      <left/>
      <right style="thin">
        <color rgb="00D1D5DB"/>
      </right>
      <top/>
      <bottom style="thin">
        <color rgb="00D1D5DB"/>
      </bottom>
      <diagonal/>
    </border>
  </borders>
  <cellStyleXfs count="1">
    <xf numFmtId="0" fontId="0" fillId="0" borderId="0"/>
  </cellStyleXfs>
  <cellXfs count="9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2" borderId="0" pivotButton="0" quotePrefix="0" xfId="0"/>
    <xf numFmtId="0" fontId="0" fillId="2" borderId="0" pivotButton="0" quotePrefix="0" xfId="0"/>
    <xf numFmtId="0" fontId="0" fillId="0" borderId="1" pivotButton="0" quotePrefix="0" xfId="0"/>
    <xf numFmtId="0" fontId="10" fillId="0" borderId="1" pivotButton="0" quotePrefix="0" xfId="0"/>
    <xf numFmtId="164" fontId="5" fillId="0" borderId="1" applyAlignment="1" pivotButton="0" quotePrefix="0" xfId="0">
      <alignment horizontal="right" vertical="center"/>
    </xf>
    <xf numFmtId="0" fontId="8" fillId="0" borderId="1" pivotButton="0" quotePrefix="0" xfId="0"/>
    <xf numFmtId="0" fontId="9" fillId="3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center" vertical="center"/>
    </xf>
    <xf numFmtId="9" fontId="5" fillId="0" borderId="1" applyAlignment="1" pivotButton="0" quotePrefix="0" xfId="0">
      <alignment horizontal="center" vertical="center"/>
    </xf>
    <xf numFmtId="164" fontId="6" fillId="0" borderId="1" applyAlignment="1" pivotButton="0" quotePrefix="0" xfId="0">
      <alignment horizontal="right" vertical="center"/>
    </xf>
    <xf numFmtId="0" fontId="11" fillId="4" borderId="1" pivotButton="0" quotePrefix="0" xfId="0"/>
    <xf numFmtId="0" fontId="0" fillId="4" borderId="1" pivotButton="0" quotePrefix="0" xfId="0"/>
    <xf numFmtId="164" fontId="12" fillId="4" borderId="1" applyAlignment="1" pivotButton="0" quotePrefix="0" xfId="0">
      <alignment horizontal="center" vertical="center"/>
    </xf>
    <xf numFmtId="0" fontId="10" fillId="5" borderId="1" applyAlignment="1" pivotButton="0" quotePrefix="0" xfId="0">
      <alignment horizontal="center" vertical="center"/>
    </xf>
    <xf numFmtId="0" fontId="8" fillId="5" borderId="1" pivotButton="0" quotePrefix="0" xfId="0"/>
    <xf numFmtId="9" fontId="5" fillId="5" borderId="1" applyAlignment="1" pivotButton="0" quotePrefix="0" xfId="0">
      <alignment horizontal="center" vertical="center"/>
    </xf>
    <xf numFmtId="164" fontId="6" fillId="5" borderId="1" applyAlignment="1" pivotButton="0" quotePrefix="0" xfId="0">
      <alignment horizontal="right" vertical="center"/>
    </xf>
    <xf numFmtId="0" fontId="4" fillId="0" borderId="1" pivotButton="0" quotePrefix="0" xfId="0"/>
    <xf numFmtId="0" fontId="0" fillId="0" borderId="1" applyAlignment="1" pivotButton="0" quotePrefix="0" xfId="0">
      <alignment horizontal="center" vertical="center"/>
    </xf>
    <xf numFmtId="3" fontId="5" fillId="0" borderId="1" applyAlignment="1" pivotButton="0" quotePrefix="0" xfId="0">
      <alignment horizontal="right" vertical="center"/>
    </xf>
    <xf numFmtId="0" fontId="8" fillId="0" borderId="1" applyAlignment="1" pivotButton="0" quotePrefix="0" xfId="0">
      <alignment vertical="top" wrapText="1"/>
    </xf>
    <xf numFmtId="0" fontId="4" fillId="5" borderId="1" pivotButton="0" quotePrefix="0" xfId="0"/>
    <xf numFmtId="9" fontId="5" fillId="5" borderId="1" applyAlignment="1" pivotButton="0" quotePrefix="0" xfId="0">
      <alignment horizontal="right" vertical="center"/>
    </xf>
    <xf numFmtId="0" fontId="8" fillId="5" borderId="1" applyAlignment="1" pivotButton="0" quotePrefix="0" xfId="0">
      <alignment vertical="top" wrapText="1"/>
    </xf>
    <xf numFmtId="1" fontId="5" fillId="0" borderId="1" applyAlignment="1" pivotButton="0" quotePrefix="0" xfId="0">
      <alignment horizontal="right" vertical="center"/>
    </xf>
    <xf numFmtId="164" fontId="5" fillId="5" borderId="1" applyAlignment="1" pivotButton="0" quotePrefix="0" xfId="0">
      <alignment horizontal="right" vertical="center"/>
    </xf>
    <xf numFmtId="9" fontId="5" fillId="0" borderId="1" applyAlignment="1" pivotButton="0" quotePrefix="0" xfId="0">
      <alignment horizontal="right" vertical="center"/>
    </xf>
    <xf numFmtId="3" fontId="6" fillId="0" borderId="1" applyAlignment="1" pivotButton="0" quotePrefix="0" xfId="0">
      <alignment horizontal="right" vertical="center"/>
    </xf>
    <xf numFmtId="0" fontId="0" fillId="5" borderId="1" pivotButton="0" quotePrefix="0" xfId="0"/>
    <xf numFmtId="0" fontId="11" fillId="4" borderId="0" pivotButton="0" quotePrefix="0" xfId="0"/>
    <xf numFmtId="0" fontId="0" fillId="4" borderId="0" pivotButton="0" quotePrefix="0" xfId="0"/>
    <xf numFmtId="0" fontId="9" fillId="4" borderId="1" pivotButton="0" quotePrefix="0" xfId="0"/>
    <xf numFmtId="0" fontId="13" fillId="4" borderId="1" pivotButton="0" quotePrefix="0" xfId="0"/>
    <xf numFmtId="164" fontId="14" fillId="4" borderId="1" applyAlignment="1" pivotButton="0" quotePrefix="0" xfId="0">
      <alignment horizontal="center" vertical="center"/>
    </xf>
    <xf numFmtId="1" fontId="5" fillId="5" borderId="1" applyAlignment="1" pivotButton="0" quotePrefix="0" xfId="0">
      <alignment horizontal="right" vertical="center"/>
    </xf>
    <xf numFmtId="3" fontId="11" fillId="4" borderId="1" applyAlignment="1" pivotButton="0" quotePrefix="0" xfId="0">
      <alignment horizontal="center" vertical="center"/>
    </xf>
    <xf numFmtId="0" fontId="9" fillId="2" borderId="1" applyAlignment="1" pivotButton="0" quotePrefix="0" xfId="0">
      <alignment horizontal="center" vertical="center"/>
    </xf>
    <xf numFmtId="9" fontId="10" fillId="0" borderId="1" applyAlignment="1" pivotButton="0" quotePrefix="0" xfId="0">
      <alignment horizontal="center" vertical="center"/>
    </xf>
    <xf numFmtId="0" fontId="10" fillId="5" borderId="1" pivotButton="0" quotePrefix="0" xfId="0"/>
    <xf numFmtId="9" fontId="10" fillId="5" borderId="1" applyAlignment="1" pivotButton="0" quotePrefix="0" xfId="0">
      <alignment horizontal="center" vertical="center"/>
    </xf>
    <xf numFmtId="0" fontId="15" fillId="0" borderId="1" pivotButton="0" quotePrefix="0" xfId="0"/>
    <xf numFmtId="9" fontId="16" fillId="0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17" fillId="4" borderId="0" pivotButton="0" quotePrefix="0" xfId="0"/>
    <xf numFmtId="0" fontId="18" fillId="4" borderId="0" pivotButton="0" quotePrefix="0" xfId="0"/>
    <xf numFmtId="0" fontId="12" fillId="3" borderId="0" applyAlignment="1" pivotButton="0" quotePrefix="0" xfId="0">
      <alignment horizontal="center" vertical="center"/>
    </xf>
    <xf numFmtId="0" fontId="0" fillId="3" borderId="0" pivotButton="0" quotePrefix="0" xfId="0"/>
    <xf numFmtId="165" fontId="19" fillId="0" borderId="1" applyAlignment="1" pivotButton="0" quotePrefix="0" xfId="0">
      <alignment horizontal="center" vertical="center"/>
    </xf>
    <xf numFmtId="0" fontId="20" fillId="6" borderId="1" applyAlignment="1" pivotButton="0" quotePrefix="0" xfId="0">
      <alignment horizontal="center" vertical="center"/>
    </xf>
    <xf numFmtId="164" fontId="4" fillId="0" borderId="1" applyAlignment="1" pivotButton="0" quotePrefix="0" xfId="0">
      <alignment horizontal="center" vertical="center"/>
    </xf>
    <xf numFmtId="3" fontId="21" fillId="0" borderId="1" applyAlignment="1" pivotButton="0" quotePrefix="0" xfId="0">
      <alignment horizontal="center" vertical="center"/>
    </xf>
    <xf numFmtId="9" fontId="21" fillId="0" borderId="1" applyAlignment="1" pivotButton="0" quotePrefix="0" xfId="0">
      <alignment horizontal="center" vertical="center"/>
    </xf>
    <xf numFmtId="164" fontId="21" fillId="0" borderId="1" applyAlignment="1" pivotButton="0" quotePrefix="0" xfId="0">
      <alignment horizontal="center" vertical="center"/>
    </xf>
    <xf numFmtId="0" fontId="22" fillId="0" borderId="0" applyAlignment="1" pivotButton="0" quotePrefix="0" xfId="0">
      <alignment horizontal="right" vertical="center"/>
    </xf>
    <xf numFmtId="166" fontId="10" fillId="0" borderId="1" applyAlignment="1" pivotButton="0" quotePrefix="0" xfId="0">
      <alignment horizontal="center" vertical="center"/>
    </xf>
    <xf numFmtId="0" fontId="23" fillId="0" borderId="0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right" vertical="center"/>
    </xf>
    <xf numFmtId="0" fontId="10" fillId="0" borderId="1" applyAlignment="1" pivotButton="0" quotePrefix="0" xfId="0">
      <alignment horizontal="right" vertical="center"/>
    </xf>
    <xf numFmtId="0" fontId="10" fillId="5" borderId="1" applyAlignment="1" pivotButton="0" quotePrefix="0" xfId="0">
      <alignment horizontal="right" vertical="center"/>
    </xf>
    <xf numFmtId="0" fontId="24" fillId="4" borderId="1" applyAlignment="1" pivotButton="0" quotePrefix="0" xfId="0">
      <alignment horizontal="center" vertical="center"/>
    </xf>
    <xf numFmtId="0" fontId="25" fillId="0" borderId="1" applyAlignment="1" pivotButton="0" quotePrefix="0" xfId="0">
      <alignment horizontal="center" vertical="center"/>
    </xf>
    <xf numFmtId="0" fontId="26" fillId="4" borderId="1" applyAlignment="1" pivotButton="0" quotePrefix="0" xfId="0">
      <alignment horizontal="center" vertical="center"/>
    </xf>
    <xf numFmtId="0" fontId="9" fillId="4" borderId="0" pivotButton="0" quotePrefix="0" xfId="0"/>
    <xf numFmtId="0" fontId="11" fillId="7" borderId="0" pivotButton="0" quotePrefix="0" xfId="0"/>
    <xf numFmtId="0" fontId="0" fillId="7" borderId="0" pivotButton="0" quotePrefix="0" xfId="0"/>
    <xf numFmtId="0" fontId="27" fillId="8" borderId="1" applyAlignment="1" pivotButton="0" quotePrefix="0" xfId="0">
      <alignment horizontal="center" vertical="center"/>
    </xf>
    <xf numFmtId="0" fontId="4" fillId="0" borderId="1" applyAlignment="1" pivotButton="0" quotePrefix="0" xfId="0">
      <alignment vertical="top" wrapText="1"/>
    </xf>
    <xf numFmtId="0" fontId="28" fillId="9" borderId="1" applyAlignment="1" pivotButton="0" quotePrefix="0" xfId="0">
      <alignment horizontal="center" vertical="center"/>
    </xf>
    <xf numFmtId="0" fontId="0" fillId="0" borderId="4" pivotButton="0" quotePrefix="0" xfId="0"/>
    <xf numFmtId="0" fontId="29" fillId="5" borderId="1" applyAlignment="1" pivotButton="0" quotePrefix="0" xfId="0">
      <alignment horizontal="center" vertical="center"/>
    </xf>
    <xf numFmtId="9" fontId="4" fillId="5" borderId="1" applyAlignment="1" pivotButton="0" quotePrefix="0" xfId="0">
      <alignment horizontal="center" vertical="center"/>
    </xf>
    <xf numFmtId="0" fontId="0" fillId="0" borderId="5" pivotButton="0" quotePrefix="0" xfId="0"/>
    <xf numFmtId="167" fontId="19" fillId="0" borderId="1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</cellXfs>
  <cellStyles count="1">
    <cellStyle name="Normal" xfId="0" builtinId="0" hidden="0"/>
  </cellStyles>
  <dxfs count="3">
    <dxf>
      <fill>
        <patternFill patternType="solid">
          <fgColor rgb="00FECACA"/>
        </patternFill>
      </fill>
    </dxf>
    <dxf>
      <fill>
        <patternFill patternType="solid">
          <fgColor rgb="00D1FAE5"/>
        </patternFill>
      </fill>
    </dxf>
    <dxf>
      <fill>
        <patternFill patternType="solid">
          <f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B3A5C"/>
    <outlinePr summaryBelow="1" summaryRight="1"/>
    <pageSetUpPr/>
  </sheetPr>
  <dimension ref="A1:A36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" t="inlineStr">
        <is>
          <t>TAM SAM SOM Template</t>
        </is>
      </c>
    </row>
    <row r="2">
      <c r="A2" s="2" t="inlineStr">
        <is>
          <t>Dossier Intel — dossierintel.com/templates/tam-sam-som-template/</t>
        </is>
      </c>
    </row>
    <row r="4">
      <c r="A4" s="3" t="inlineStr">
        <is>
          <t>HOW TO USE THIS TEMPLATE</t>
        </is>
      </c>
    </row>
    <row r="6">
      <c r="A6" s="4" t="inlineStr">
        <is>
          <t>1. Review the Example tabs (Tabs 7-8) — B2B SaaS and DTC consumer worked examples</t>
        </is>
      </c>
    </row>
    <row r="7">
      <c r="A7" s="4" t="inlineStr">
        <is>
          <t>2. Fill in the Top-Down Calculator (Tab 2) — start with a published market total, apply named filters</t>
        </is>
      </c>
    </row>
    <row r="8">
      <c r="A8" s="4" t="inlineStr">
        <is>
          <t>3. Fill in the Bottom-Up 5-Input Method (Tab 3) — buyer population × adoption × frequency × price × share</t>
        </is>
      </c>
    </row>
    <row r="9">
      <c r="A9" s="4" t="inlineStr">
        <is>
          <t>4. Use the SOM Capacity Model (Tab 4) — build year-one SOM from sales capacity, not a flat percentage</t>
        </is>
      </c>
    </row>
    <row r="10">
      <c r="A10" s="4" t="inlineStr">
        <is>
          <t>5. Check the Triangulation tab (Tab 5) — reconcile top-down and bottom-up, apply the 30% delta rule</t>
        </is>
      </c>
    </row>
    <row r="11">
      <c r="A11" s="4" t="inlineStr">
        <is>
          <t>6. Summary Dashboard (Tab 6) shows your final TAM/SAM/SOM with reconciliation status</t>
        </is>
      </c>
    </row>
    <row r="13">
      <c r="A13" s="3" t="inlineStr">
        <is>
          <t>THE TRIANGULATION METHOD</t>
        </is>
      </c>
    </row>
    <row r="15">
      <c r="A15" s="4" t="inlineStr">
        <is>
          <t>Top-down and bottom-up are not alternatives. They are checks on each other.</t>
        </is>
      </c>
    </row>
    <row r="16">
      <c r="A16" s="4" t="inlineStr">
        <is>
          <t>A credible market sizing analysis produces BOTH numbers and explains the delta.</t>
        </is>
      </c>
    </row>
    <row r="17">
      <c r="A17" s="4" t="inlineStr">
        <is>
          <t>If the numbers disagree by &gt;30%, stop and find the error before the number goes anywhere.</t>
        </is>
      </c>
    </row>
    <row r="18">
      <c r="A18" s="4" t="inlineStr">
        <is>
          <t>If the numbers disagree by &lt;30%, present the LOWER number as your defensible TAM.</t>
        </is>
      </c>
    </row>
    <row r="19">
      <c r="A19" s="4" t="inlineStr">
        <is>
          <t>Every input needs a named source. No source = no credibility.</t>
        </is>
      </c>
    </row>
    <row r="21">
      <c r="A21" s="3" t="inlineStr">
        <is>
          <t>COLOR CODING (industry-standard financial model conventions)</t>
        </is>
      </c>
    </row>
    <row r="23">
      <c r="A23" s="5" t="inlineStr">
        <is>
          <t>Blue text = hardcoded input (change these for your analysis)</t>
        </is>
      </c>
    </row>
    <row r="24">
      <c r="A24" s="6" t="inlineStr">
        <is>
          <t>Black text = formula (do not edit, calculates from inputs)</t>
        </is>
      </c>
    </row>
    <row r="26">
      <c r="A26" s="3" t="inlineStr">
        <is>
          <t>COMMON MISTAKES</t>
        </is>
      </c>
    </row>
    <row r="28">
      <c r="A28" s="4" t="inlineStr">
        <is>
          <t>The 1% trap: 'We only need 1% of this $50B market.' Investors wince and tune out.</t>
        </is>
      </c>
    </row>
    <row r="29">
      <c r="A29" s="4" t="inlineStr">
        <is>
          <t>Top-down only: relying on Gartner summaries without a bottom-up check.</t>
        </is>
      </c>
    </row>
    <row r="30">
      <c r="A30" s="4" t="inlineStr">
        <is>
          <t>No source names: claiming a TAM without citing where the number came from.</t>
        </is>
      </c>
    </row>
    <row r="31">
      <c r="A31" s="4" t="inlineStr">
        <is>
          <t>TAM as the pitch: treating TAM as the reason the business is attractive (SOM matters more).</t>
        </is>
      </c>
    </row>
    <row r="32">
      <c r="A32" s="4" t="inlineStr">
        <is>
          <t>Static snapshots: current-year number with no growth rate or time horizon.</t>
        </is>
      </c>
    </row>
    <row r="33">
      <c r="A33" s="4" t="inlineStr">
        <is>
          <t>Cobbled categories: adding pre-packaged categories without checking for overlap.</t>
        </is>
      </c>
    </row>
    <row r="35">
      <c r="A35" s="2" t="inlineStr">
        <is>
          <t>Full methodology: dossierintel.com/templates/tam-sam-som-template/</t>
        </is>
      </c>
    </row>
    <row r="36">
      <c r="A36" s="2" t="inlineStr">
        <is>
          <t>Need market sizing done for you? dossierintel.com/services/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E8B8B"/>
    <outlinePr summaryBelow="1" summaryRight="1"/>
    <pageSetUpPr/>
  </sheetPr>
  <dimension ref="A1:E2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45" customWidth="1" min="2" max="2"/>
    <col width="20" customWidth="1" min="3" max="3"/>
    <col width="18" customWidth="1" min="4" max="4"/>
    <col width="35" customWidth="1" min="5" max="5"/>
  </cols>
  <sheetData>
    <row r="1">
      <c r="A1" s="7" t="inlineStr">
        <is>
          <t>Top-Down Calculator</t>
        </is>
      </c>
    </row>
    <row r="2">
      <c r="A2" s="8" t="inlineStr">
        <is>
          <t>Start with a published industry total. Apply named filters with specific percentages and justifications. Blue cells are inputs.</t>
        </is>
      </c>
    </row>
    <row r="4">
      <c r="A4" s="9" t="inlineStr">
        <is>
          <t>STEP 1: PUBLISHED MARKET TOTAL</t>
        </is>
      </c>
    </row>
    <row r="5">
      <c r="A5" s="11" t="inlineStr"/>
      <c r="B5" s="12" t="inlineStr">
        <is>
          <t>Total market value ($)</t>
        </is>
      </c>
      <c r="C5" s="13" t="n">
        <v>80000000000</v>
      </c>
      <c r="D5" s="14" t="inlineStr">
        <is>
          <t>Source (e.g., Gartner 2025 Market Guide for X)</t>
        </is>
      </c>
      <c r="E5" s="80" t="n"/>
    </row>
    <row r="7">
      <c r="A7" s="9" t="inlineStr">
        <is>
          <t>STEP 2: FILTERS FROM TOTAL MARKET TO TAM</t>
        </is>
      </c>
    </row>
    <row r="8">
      <c r="A8" s="15" t="inlineStr">
        <is>
          <t>#</t>
        </is>
      </c>
      <c r="B8" s="15" t="inlineStr">
        <is>
          <t>Filter</t>
        </is>
      </c>
      <c r="C8" s="15" t="inlineStr">
        <is>
          <t>% Applied</t>
        </is>
      </c>
      <c r="D8" s="15" t="inlineStr">
        <is>
          <t>Resulting Value</t>
        </is>
      </c>
      <c r="E8" s="15" t="inlineStr">
        <is>
          <t>Justification / Source</t>
        </is>
      </c>
    </row>
    <row r="9">
      <c r="A9" s="16" t="n">
        <v>1</v>
      </c>
      <c r="B9" s="14" t="inlineStr">
        <is>
          <t>(Email security sub-segment)</t>
        </is>
      </c>
      <c r="C9" s="17" t="n">
        <v>0.1</v>
      </c>
      <c r="D9" s="18">
        <f>C5*C9</f>
        <v/>
      </c>
      <c r="E9" s="11" t="inlineStr">
        <is>
          <t>(e.g., Email security)</t>
        </is>
      </c>
    </row>
    <row r="11">
      <c r="A11" s="19" t="inlineStr">
        <is>
          <t>TAM (Total Addressable Market)</t>
        </is>
      </c>
      <c r="B11" s="80" t="n"/>
      <c r="C11" s="21">
        <f>D9</f>
        <v/>
      </c>
      <c r="D11" s="80" t="n"/>
      <c r="E11" s="20" t="n"/>
    </row>
    <row r="13">
      <c r="A13" s="9" t="inlineStr">
        <is>
          <t>STEP 3: FILTERS FROM TAM TO SAM</t>
        </is>
      </c>
    </row>
    <row r="14">
      <c r="A14" s="15" t="inlineStr">
        <is>
          <t>#</t>
        </is>
      </c>
      <c r="B14" s="15" t="inlineStr">
        <is>
          <t>Filter</t>
        </is>
      </c>
      <c r="C14" s="15" t="inlineStr">
        <is>
          <t>% Applied</t>
        </is>
      </c>
      <c r="D14" s="15" t="inlineStr">
        <is>
          <t>Resulting Value</t>
        </is>
      </c>
      <c r="E14" s="15" t="inlineStr">
        <is>
          <t>Justification / Source</t>
        </is>
      </c>
    </row>
    <row r="15">
      <c r="A15" s="16" t="n">
        <v>1</v>
      </c>
      <c r="B15" s="14" t="inlineStr">
        <is>
          <t>(Mid-market buyers)</t>
        </is>
      </c>
      <c r="C15" s="17" t="n">
        <v>0.15</v>
      </c>
      <c r="D15" s="18">
        <f>IFERROR(C11*C15,"")</f>
        <v/>
      </c>
      <c r="E15" s="14" t="inlineStr">
        <is>
          <t>Segment research</t>
        </is>
      </c>
    </row>
    <row r="16">
      <c r="A16" s="22" t="n">
        <v>2</v>
      </c>
      <c r="B16" s="23" t="inlineStr">
        <is>
          <t>(Manufacturing vertical)</t>
        </is>
      </c>
      <c r="C16" s="24" t="n">
        <v>0.08</v>
      </c>
      <c r="D16" s="25">
        <f>IFERROR(D15*C16,"")</f>
        <v/>
      </c>
      <c r="E16" s="23" t="inlineStr">
        <is>
          <t>Industry vertical analysis</t>
        </is>
      </c>
    </row>
    <row r="17">
      <c r="A17" s="16" t="n">
        <v>3</v>
      </c>
      <c r="B17" s="26" t="inlineStr"/>
      <c r="C17" s="27" t="n"/>
      <c r="D17" s="18">
        <f>IFERROR(D16*C17,"")</f>
        <v/>
      </c>
      <c r="E17" s="14" t="inlineStr"/>
    </row>
    <row r="19">
      <c r="A19" s="19" t="inlineStr">
        <is>
          <t>SAM (Serviceable Addressable Market)</t>
        </is>
      </c>
      <c r="B19" s="80" t="n"/>
      <c r="C19" s="21">
        <f>IFERROR(IF(C17&lt;&gt;"",D17,IF(C16&lt;&gt;"",D16,D15)),"")</f>
        <v/>
      </c>
      <c r="D19" s="80" t="n"/>
      <c r="E19" s="20" t="n"/>
    </row>
    <row r="21">
      <c r="A21" s="9" t="inlineStr">
        <is>
          <t>STEP 4: TOP-DOWN SOM (see Tab 4 for capacity-based SOM)</t>
        </is>
      </c>
    </row>
    <row r="22">
      <c r="A22" s="12" t="inlineStr">
        <is>
          <t>SOM capture rate (% of SAM)</t>
        </is>
      </c>
      <c r="B22" s="80" t="n"/>
      <c r="C22" s="17" t="n">
        <v>0.05</v>
      </c>
      <c r="D22" s="14" t="inlineStr">
        <is>
          <t>Conservative 1-5% for new entrants, 5-10% for differentiated</t>
        </is>
      </c>
      <c r="E22" s="80" t="n"/>
    </row>
    <row r="24">
      <c r="A24" s="19" t="inlineStr">
        <is>
          <t>Top-Down SOM</t>
        </is>
      </c>
      <c r="B24" s="80" t="n"/>
      <c r="C24" s="21">
        <f>IFERROR(C19*C22,"")</f>
        <v/>
      </c>
      <c r="D24" s="80" t="n"/>
      <c r="E24" s="20" t="n"/>
    </row>
  </sheetData>
  <mergeCells count="15">
    <mergeCell ref="A21:E21"/>
    <mergeCell ref="A24:B24"/>
    <mergeCell ref="A4:E4"/>
    <mergeCell ref="C24:D24"/>
    <mergeCell ref="A2:E2"/>
    <mergeCell ref="A7:E7"/>
    <mergeCell ref="A11:B11"/>
    <mergeCell ref="C11:D11"/>
    <mergeCell ref="D5:E5"/>
    <mergeCell ref="A19:B19"/>
    <mergeCell ref="C19:D19"/>
    <mergeCell ref="A1:E1"/>
    <mergeCell ref="D22:E22"/>
    <mergeCell ref="A13:E13"/>
    <mergeCell ref="A22:B2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E8B8B"/>
    <outlinePr summaryBelow="1" summaryRight="1"/>
    <pageSetUpPr/>
  </sheetPr>
  <dimension ref="A1:D1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35" customWidth="1" min="2" max="2"/>
    <col width="20" customWidth="1" min="3" max="3"/>
    <col width="35" customWidth="1" min="4" max="4"/>
  </cols>
  <sheetData>
    <row r="1">
      <c r="A1" s="7" t="inlineStr">
        <is>
          <t>Bottom-Up: The 5-Input Method</t>
        </is>
      </c>
    </row>
    <row r="2">
      <c r="A2" s="8" t="inlineStr">
        <is>
          <t>Multiply 5 inputs together to build a defensible TAM from the ground up. Blue cells are inputs — change them for your analysis.</t>
        </is>
      </c>
    </row>
    <row r="4">
      <c r="A4" s="9" t="inlineStr">
        <is>
          <t>THE 5 INPUTS</t>
        </is>
      </c>
    </row>
    <row r="5">
      <c r="A5" s="15" t="inlineStr">
        <is>
          <t>#</t>
        </is>
      </c>
      <c r="B5" s="15" t="inlineStr">
        <is>
          <t>Input</t>
        </is>
      </c>
      <c r="C5" s="15" t="inlineStr">
        <is>
          <t>Value</t>
        </is>
      </c>
      <c r="D5" s="15" t="inlineStr">
        <is>
          <t>Source / Notes</t>
        </is>
      </c>
    </row>
    <row r="6">
      <c r="A6" s="16" t="n">
        <v>1</v>
      </c>
      <c r="B6" s="26" t="inlineStr">
        <is>
          <t>Buyer population (# of target buyers)</t>
        </is>
      </c>
      <c r="C6" s="28" t="n">
        <v>22000</v>
      </c>
      <c r="D6" s="29" t="inlineStr">
        <is>
          <t>(e.g., 22,000 US manufacturing firms 500-2,500 employees)</t>
        </is>
      </c>
    </row>
    <row r="7">
      <c r="A7" s="22" t="n">
        <v>2</v>
      </c>
      <c r="B7" s="30" t="inlineStr">
        <is>
          <t>Adoption rate (% adopting this category)</t>
        </is>
      </c>
      <c r="C7" s="31" t="n">
        <v>0.35</v>
      </c>
      <c r="D7" s="32" t="inlineStr">
        <is>
          <t>(e.g., 35% penetration for email security in mid-market)</t>
        </is>
      </c>
    </row>
    <row r="8">
      <c r="A8" s="16" t="n">
        <v>3</v>
      </c>
      <c r="B8" s="26" t="inlineStr">
        <is>
          <t>Purchase frequency (per year)</t>
        </is>
      </c>
      <c r="C8" s="33" t="n">
        <v>1</v>
      </c>
      <c r="D8" s="29" t="inlineStr">
        <is>
          <t>(e.g., 1 = annual subscription, 12 = monthly, etc.)</t>
        </is>
      </c>
    </row>
    <row r="9">
      <c r="A9" s="22" t="n">
        <v>4</v>
      </c>
      <c r="B9" s="30" t="inlineStr">
        <is>
          <t>Average transaction value ($)</t>
        </is>
      </c>
      <c r="C9" s="34" t="n">
        <v>18000</v>
      </c>
      <c r="D9" s="32" t="inlineStr">
        <is>
          <t>(e.g., $18,000 annual contract per competitor benchmarks)</t>
        </is>
      </c>
    </row>
    <row r="10">
      <c r="A10" s="16" t="n">
        <v>5</v>
      </c>
      <c r="B10" s="26" t="inlineStr">
        <is>
          <t>Attainable share (% capture)</t>
        </is>
      </c>
      <c r="C10" s="35" t="n">
        <v>0.04</v>
      </c>
      <c r="D10" s="29" t="inlineStr">
        <is>
          <t>(Conservative 1-5% for new entrants)</t>
        </is>
      </c>
    </row>
    <row r="12">
      <c r="A12" s="9" t="inlineStr">
        <is>
          <t>INTERMEDIATE CALCULATIONS</t>
        </is>
      </c>
    </row>
    <row r="13">
      <c r="A13" s="11" t="inlineStr"/>
      <c r="B13" s="26" t="inlineStr">
        <is>
          <t>Total addressable buyers (Input 1 × Input 2)</t>
        </is>
      </c>
      <c r="C13" s="36">
        <f>C6*C7</f>
        <v/>
      </c>
      <c r="D13" s="14" t="inlineStr">
        <is>
          <t>Adoption-adjusted buyer pool</t>
        </is>
      </c>
    </row>
    <row r="14">
      <c r="A14" s="37" t="inlineStr"/>
      <c r="B14" s="30" t="inlineStr">
        <is>
          <t>Annual revenue per buyer (Input 3 × Input 4)</t>
        </is>
      </c>
      <c r="C14" s="25">
        <f>C8*C9</f>
        <v/>
      </c>
      <c r="D14" s="23" t="inlineStr">
        <is>
          <t>Frequency × ATV</t>
        </is>
      </c>
    </row>
    <row r="16">
      <c r="A16" s="38" t="inlineStr">
        <is>
          <t>BOTTOM-UP RESULT</t>
        </is>
      </c>
    </row>
    <row r="17" ht="28" customHeight="1">
      <c r="A17" s="40" t="inlineStr">
        <is>
          <t>Total Market (TAM)</t>
        </is>
      </c>
      <c r="B17" s="80" t="n"/>
      <c r="C17" s="21">
        <f>C6*C7*C8*C9</f>
        <v/>
      </c>
      <c r="D17" s="41" t="inlineStr">
        <is>
          <t>Buyers × adoption × frequency × ATV</t>
        </is>
      </c>
    </row>
    <row r="18" ht="32" customHeight="1">
      <c r="A18" s="40" t="inlineStr">
        <is>
          <t>Obtainable (SOM) = Market × Attainable Share</t>
        </is>
      </c>
      <c r="B18" s="80" t="n"/>
      <c r="C18" s="42">
        <f>C17*C10</f>
        <v/>
      </c>
      <c r="D18" s="41" t="inlineStr">
        <is>
          <t>Your defensible year-one number</t>
        </is>
      </c>
    </row>
  </sheetData>
  <mergeCells count="7">
    <mergeCell ref="A1:D1"/>
    <mergeCell ref="A12:D12"/>
    <mergeCell ref="A4:D4"/>
    <mergeCell ref="A2:D2"/>
    <mergeCell ref="A16:D16"/>
    <mergeCell ref="A17:B17"/>
    <mergeCell ref="A18:B1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2E8B8B"/>
    <outlinePr summaryBelow="1" summaryRight="1"/>
    <pageSetUpPr/>
  </sheetPr>
  <dimension ref="A1:D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40" customWidth="1" min="2" max="2"/>
    <col width="20" customWidth="1" min="3" max="3"/>
    <col width="35" customWidth="1" min="4" max="4"/>
  </cols>
  <sheetData>
    <row r="1">
      <c r="A1" s="7" t="inlineStr">
        <is>
          <t>SOM Capacity Model</t>
        </is>
      </c>
    </row>
    <row r="2">
      <c r="A2" s="8" t="inlineStr">
        <is>
          <t>Build year-one SOM from actual sales capacity, not a flat percentage. Most investor-credible approach.</t>
        </is>
      </c>
    </row>
    <row r="4">
      <c r="A4" s="9" t="inlineStr">
        <is>
          <t>SALES CAPACITY INPUTS</t>
        </is>
      </c>
    </row>
    <row r="5">
      <c r="A5" s="16" t="n">
        <v>1</v>
      </c>
      <c r="B5" s="26" t="inlineStr">
        <is>
          <t>Number of Account Executives (AEs)</t>
        </is>
      </c>
      <c r="C5" s="33" t="n">
        <v>3</v>
      </c>
      <c r="D5" s="14" t="inlineStr">
        <is>
          <t>(Year 1 hiring plan)</t>
        </is>
      </c>
    </row>
    <row r="6">
      <c r="A6" s="22" t="n">
        <v>2</v>
      </c>
      <c r="B6" s="30" t="inlineStr">
        <is>
          <t>Qualified opportunities per AE per month</t>
        </is>
      </c>
      <c r="C6" s="43" t="n">
        <v>8</v>
      </c>
      <c r="D6" s="23" t="inlineStr">
        <is>
          <t>(Pipeline per AE, before win rate applied)</t>
        </is>
      </c>
    </row>
    <row r="7">
      <c r="A7" s="16" t="n">
        <v>3</v>
      </c>
      <c r="B7" s="26" t="inlineStr">
        <is>
          <t>Months selling per year</t>
        </is>
      </c>
      <c r="C7" s="33" t="n">
        <v>11</v>
      </c>
      <c r="D7" s="14" t="inlineStr">
        <is>
          <t>(Typically 11 to account for ramp)</t>
        </is>
      </c>
    </row>
    <row r="8">
      <c r="A8" s="22" t="n">
        <v>4</v>
      </c>
      <c r="B8" s="30" t="inlineStr">
        <is>
          <t>Average deal size (annual)</t>
        </is>
      </c>
      <c r="C8" s="34" t="n">
        <v>20000</v>
      </c>
      <c r="D8" s="23" t="inlineStr">
        <is>
          <t>(Initial contract value)</t>
        </is>
      </c>
    </row>
    <row r="9">
      <c r="A9" s="16" t="n">
        <v>5</v>
      </c>
      <c r="B9" s="26" t="inlineStr">
        <is>
          <t>Expected win rate on qualified pipeline</t>
        </is>
      </c>
      <c r="C9" s="35" t="n">
        <v>0.25</v>
      </c>
      <c r="D9" s="14" t="inlineStr">
        <is>
          <t>(25% is realistic for new categories)</t>
        </is>
      </c>
    </row>
    <row r="11">
      <c r="A11" s="38" t="inlineStr">
        <is>
          <t>CAPACITY-BASED SOM</t>
        </is>
      </c>
    </row>
    <row r="12">
      <c r="A12" s="40" t="inlineStr">
        <is>
          <t>Max possible deals (AEs × quota × months)</t>
        </is>
      </c>
      <c r="B12" s="80" t="n"/>
      <c r="C12" s="44">
        <f>C5*C6*C7</f>
        <v/>
      </c>
      <c r="D12" s="20" t="n"/>
    </row>
    <row r="13">
      <c r="A13" s="40" t="inlineStr">
        <is>
          <t>Expected closed deals (× win rate)</t>
        </is>
      </c>
      <c r="B13" s="80" t="n"/>
      <c r="C13" s="44">
        <f>C12*C9</f>
        <v/>
      </c>
      <c r="D13" s="20" t="n"/>
    </row>
    <row r="14" ht="32" customHeight="1">
      <c r="A14" s="19" t="inlineStr">
        <is>
          <t>Year-1 Capacity-Based SOM</t>
        </is>
      </c>
      <c r="B14" s="80" t="n"/>
      <c r="C14" s="42">
        <f>C13*C8</f>
        <v/>
      </c>
      <c r="D14" s="41" t="inlineStr">
        <is>
          <t>Defensible year-1 SOM</t>
        </is>
      </c>
    </row>
  </sheetData>
  <mergeCells count="7">
    <mergeCell ref="A1:D1"/>
    <mergeCell ref="A4:D4"/>
    <mergeCell ref="A13:B13"/>
    <mergeCell ref="A14:B14"/>
    <mergeCell ref="A2:D2"/>
    <mergeCell ref="A11:D11"/>
    <mergeCell ref="A12:B1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2E8B8B"/>
    <outlinePr summaryBelow="1" summaryRight="1"/>
    <pageSetUpPr/>
  </sheetPr>
  <dimension ref="A1:E1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2" customWidth="1" min="1" max="1"/>
    <col width="22" customWidth="1" min="2" max="2"/>
    <col width="22" customWidth="1" min="3" max="3"/>
    <col width="18" customWidth="1" min="4" max="4"/>
    <col width="32" customWidth="1" min="5" max="5"/>
  </cols>
  <sheetData>
    <row r="1">
      <c r="A1" s="7" t="inlineStr">
        <is>
          <t>Triangulation &amp; Reconciliation</t>
        </is>
      </c>
    </row>
    <row r="2">
      <c r="A2" s="8" t="inlineStr">
        <is>
          <t>Compare top-down vs bottom-up. If delta &gt;30%, find the error before presenting.</t>
        </is>
      </c>
    </row>
    <row r="4">
      <c r="A4" s="45" t="inlineStr">
        <is>
          <t>Metric</t>
        </is>
      </c>
      <c r="B4" s="45" t="inlineStr">
        <is>
          <t>Top-Down</t>
        </is>
      </c>
      <c r="C4" s="45" t="inlineStr">
        <is>
          <t>Bottom-Up</t>
        </is>
      </c>
      <c r="D4" s="45" t="inlineStr">
        <is>
          <t>Delta %</t>
        </is>
      </c>
      <c r="E4" s="45" t="inlineStr">
        <is>
          <t>Reconciliation Notes</t>
        </is>
      </c>
    </row>
    <row r="5">
      <c r="A5" s="12" t="inlineStr">
        <is>
          <t>TAM (Total Addressable Market)</t>
        </is>
      </c>
      <c r="B5" s="18">
        <f>'Top-Down Calculator'!C11</f>
        <v/>
      </c>
      <c r="C5" s="18">
        <f>'Bottom-Up 5-Input'!C17</f>
        <v/>
      </c>
      <c r="D5" s="46">
        <f>IFERROR(ABS(B5-C5)/MAX(B5,C5),"-")</f>
        <v/>
      </c>
      <c r="E5" s="11" t="n"/>
    </row>
    <row r="6">
      <c r="A6" s="47" t="inlineStr">
        <is>
          <t>SAM (Serviceable Addressable Market)</t>
        </is>
      </c>
      <c r="B6" s="25">
        <f>'Top-Down Calculator'!C19</f>
        <v/>
      </c>
      <c r="C6" s="81" t="inlineStr">
        <is>
          <t>(Bottom-up SAM requires separate filter modeling)</t>
        </is>
      </c>
      <c r="D6" s="82" t="inlineStr">
        <is>
          <t>-</t>
        </is>
      </c>
      <c r="E6" s="37" t="n"/>
    </row>
    <row r="7">
      <c r="A7" s="49" t="inlineStr">
        <is>
          <t>SOM (Serviceable Obtainable Market)</t>
        </is>
      </c>
      <c r="B7" s="18">
        <f>'Top-Down Calculator'!C24</f>
        <v/>
      </c>
      <c r="C7" s="18">
        <f>'SOM Capacity Model'!C14</f>
        <v/>
      </c>
      <c r="D7" s="46">
        <f>IFERROR(ABS(B7-C7)/MAX(B7,C7),"-")</f>
        <v/>
      </c>
      <c r="E7" s="11" t="n"/>
    </row>
    <row r="9">
      <c r="A9" s="9" t="inlineStr">
        <is>
          <t>TRIANGULATION VERDICT</t>
        </is>
      </c>
    </row>
    <row r="10">
      <c r="A10" s="12" t="inlineStr">
        <is>
          <t>Max delta (%)</t>
        </is>
      </c>
      <c r="B10" s="80" t="n"/>
      <c r="C10" s="50">
        <f>MAX(D5,D7)</f>
        <v/>
      </c>
      <c r="D10" s="80" t="n"/>
      <c r="E10" s="11" t="n"/>
    </row>
    <row r="11">
      <c r="A11" s="12" t="inlineStr">
        <is>
          <t>Status</t>
        </is>
      </c>
      <c r="B11" s="80" t="n"/>
      <c r="C11" s="51">
        <f>IF(C10="","Incomplete",IF(C10&lt;=0.15,"PASS - Within acceptable range",IF(C10&lt;=0.3,"CAUTION - Review assumptions","FAIL - Delta &gt;30%, find the error")))</f>
        <v/>
      </c>
      <c r="D11" s="83" t="n"/>
      <c r="E11" s="80" t="n"/>
    </row>
    <row r="13">
      <c r="A13" s="9" t="inlineStr">
        <is>
          <t>DEFENSIBLE NUMBERS (use the lower of the two for investor presentations)</t>
        </is>
      </c>
    </row>
    <row r="14" ht="30" customHeight="1">
      <c r="A14" s="19" t="inlineStr">
        <is>
          <t>Defensible TAM</t>
        </is>
      </c>
      <c r="B14" s="80" t="n"/>
      <c r="C14" s="42">
        <f>IFERROR(MIN(B5,C5),"")</f>
        <v/>
      </c>
      <c r="D14" s="83" t="n"/>
      <c r="E14" s="80" t="n"/>
    </row>
    <row r="15" ht="30" customHeight="1">
      <c r="A15" s="19" t="inlineStr">
        <is>
          <t>Defensible SOM (Year 1)</t>
        </is>
      </c>
      <c r="B15" s="80" t="n"/>
      <c r="C15" s="42">
        <f>IFERROR(MIN(B7,C7),"")</f>
        <v/>
      </c>
      <c r="D15" s="83" t="n"/>
      <c r="E15" s="80" t="n"/>
    </row>
  </sheetData>
  <mergeCells count="12">
    <mergeCell ref="C14:E14"/>
    <mergeCell ref="C11:E11"/>
    <mergeCell ref="C10:D10"/>
    <mergeCell ref="A15:B15"/>
    <mergeCell ref="A2:E2"/>
    <mergeCell ref="A11:B11"/>
    <mergeCell ref="A10:B10"/>
    <mergeCell ref="A1:E1"/>
    <mergeCell ref="A14:B14"/>
    <mergeCell ref="A13:E13"/>
    <mergeCell ref="C15:E15"/>
    <mergeCell ref="A9:E9"/>
  </mergeCells>
  <conditionalFormatting sqref="D5:D7">
    <cfRule type="cellIs" priority="1" operator="greaterThan" dxfId="0">
      <formula>0.3</formula>
    </cfRule>
    <cfRule type="cellIs" priority="2" operator="lessThanOrEqual" dxfId="1">
      <formula>0.15</formula>
    </cfRule>
    <cfRule type="cellIs" priority="3" operator="between" dxfId="2">
      <formula>0.15</formula>
      <formula>0.3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B3A5C"/>
    <outlinePr summaryBelow="1" summaryRight="1"/>
    <pageSetUpPr/>
  </sheetPr>
  <dimension ref="A1:H2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30" customWidth="1" min="2" max="2"/>
    <col width="18" customWidth="1" min="3" max="3"/>
    <col width="18" customWidth="1" min="4" max="4"/>
    <col width="3" customWidth="1" min="5" max="5"/>
    <col width="30" customWidth="1" min="6" max="6"/>
    <col width="18" customWidth="1" min="7" max="7"/>
    <col width="18" customWidth="1" min="8" max="8"/>
  </cols>
  <sheetData>
    <row r="1" ht="36" customHeight="1">
      <c r="A1" s="52" t="inlineStr">
        <is>
          <t>TAM / SAM / SOM DASHBOARD</t>
        </is>
      </c>
    </row>
    <row r="2">
      <c r="A2" s="53" t="inlineStr">
        <is>
          <t>Auto-populated from all tabs. The numbers below are the defensible figures to use with investors.</t>
        </is>
      </c>
    </row>
    <row r="4">
      <c r="A4" s="9" t="inlineStr">
        <is>
          <t>DEFENSIBLE MARKET SIZING</t>
        </is>
      </c>
    </row>
    <row r="5">
      <c r="A5" s="54" t="inlineStr">
        <is>
          <t>TAM</t>
        </is>
      </c>
      <c r="D5" s="54" t="inlineStr">
        <is>
          <t>SAM</t>
        </is>
      </c>
      <c r="G5" s="54" t="inlineStr">
        <is>
          <t>SOM</t>
        </is>
      </c>
    </row>
    <row r="6" ht="28" customHeight="1">
      <c r="A6" s="84">
        <f>IFERROR(Triangulation!C14,"")</f>
        <v/>
      </c>
      <c r="B6" s="85" t="n"/>
      <c r="C6" s="86" t="n"/>
      <c r="D6" s="84">
        <f>IFERROR('Top-Down Calculator'!C19,"")</f>
        <v/>
      </c>
      <c r="E6" s="85" t="n"/>
      <c r="F6" s="86" t="n"/>
      <c r="G6" s="84">
        <f>IFERROR(Triangulation!C15,"")</f>
        <v/>
      </c>
      <c r="H6" s="86" t="n"/>
    </row>
    <row r="7" ht="28" customHeight="1">
      <c r="A7" s="87" t="n"/>
      <c r="C7" s="88" t="n"/>
      <c r="D7" s="87" t="n"/>
      <c r="F7" s="88" t="n"/>
      <c r="G7" s="87" t="n"/>
      <c r="H7" s="88" t="n"/>
    </row>
    <row r="8" ht="28" customHeight="1">
      <c r="A8" s="89" t="n"/>
      <c r="B8" s="90" t="n"/>
      <c r="C8" s="91" t="n"/>
      <c r="D8" s="89" t="n"/>
      <c r="E8" s="90" t="n"/>
      <c r="F8" s="91" t="n"/>
      <c r="G8" s="89" t="n"/>
      <c r="H8" s="91" t="n"/>
    </row>
    <row r="9" ht="8" customHeight="1"/>
    <row r="10">
      <c r="A10" s="9" t="inlineStr">
        <is>
          <t>METHOD COMPARISON</t>
        </is>
      </c>
    </row>
    <row r="11">
      <c r="A11" s="57" t="inlineStr"/>
      <c r="B11" s="57" t="inlineStr">
        <is>
          <t>Metric</t>
        </is>
      </c>
      <c r="C11" s="57" t="inlineStr">
        <is>
          <t>Top-Down</t>
        </is>
      </c>
      <c r="D11" s="57" t="inlineStr">
        <is>
          <t>Bottom-Up</t>
        </is>
      </c>
      <c r="E11" s="57" t="inlineStr"/>
      <c r="F11" s="57" t="inlineStr"/>
      <c r="G11" s="57" t="inlineStr">
        <is>
          <t>Delta</t>
        </is>
      </c>
      <c r="H11" s="57" t="inlineStr">
        <is>
          <t>Status</t>
        </is>
      </c>
    </row>
    <row r="12">
      <c r="A12" s="16" t="n">
        <v>1</v>
      </c>
      <c r="B12" s="12" t="inlineStr">
        <is>
          <t>TAM</t>
        </is>
      </c>
      <c r="C12" s="58">
        <f>Triangulation!B5</f>
        <v/>
      </c>
      <c r="D12" s="58">
        <f>Triangulation!C5</f>
        <v/>
      </c>
      <c r="E12" s="83" t="n"/>
      <c r="F12" s="80" t="n"/>
      <c r="G12" s="46">
        <f>Triangulation!D5</f>
        <v/>
      </c>
      <c r="H12" s="16">
        <f>IF(G12="","",IF(G12&lt;=0.15,"PASS",IF(G12&lt;=0.3,"CAUTION","FAIL")))</f>
        <v/>
      </c>
    </row>
    <row r="13">
      <c r="A13" s="16" t="n">
        <v>2</v>
      </c>
      <c r="B13" s="12" t="inlineStr">
        <is>
          <t>SOM</t>
        </is>
      </c>
      <c r="C13" s="58">
        <f>Triangulation!B7</f>
        <v/>
      </c>
      <c r="D13" s="58">
        <f>Triangulation!C7</f>
        <v/>
      </c>
      <c r="E13" s="83" t="n"/>
      <c r="F13" s="80" t="n"/>
      <c r="G13" s="46">
        <f>Triangulation!D7</f>
        <v/>
      </c>
      <c r="H13" s="16">
        <f>IF(G13="","",IF(G13&lt;=0.15,"PASS",IF(G13&lt;=0.3,"CAUTION","FAIL")))</f>
        <v/>
      </c>
    </row>
    <row r="14" ht="8" customHeight="1"/>
    <row r="15">
      <c r="A15" s="9" t="inlineStr">
        <is>
          <t>KEY ASSUMPTIONS (from Top-Down and Bottom-Up tabs)</t>
        </is>
      </c>
    </row>
    <row r="16">
      <c r="A16" s="12" t="inlineStr">
        <is>
          <t>Bottom-up: Buyer population</t>
        </is>
      </c>
      <c r="B16" s="83" t="n"/>
      <c r="C16" s="83" t="n"/>
      <c r="D16" s="83" t="n"/>
      <c r="E16" s="80" t="n"/>
      <c r="F16" s="59">
        <f>'Bottom-Up 5-Input'!C6</f>
        <v/>
      </c>
      <c r="G16" s="83" t="n"/>
      <c r="H16" s="80" t="n"/>
    </row>
    <row r="17">
      <c r="A17" s="12" t="inlineStr">
        <is>
          <t>Bottom-up: Category adoption rate</t>
        </is>
      </c>
      <c r="B17" s="83" t="n"/>
      <c r="C17" s="83" t="n"/>
      <c r="D17" s="83" t="n"/>
      <c r="E17" s="80" t="n"/>
      <c r="F17" s="60">
        <f>'Bottom-Up 5-Input'!C7</f>
        <v/>
      </c>
      <c r="G17" s="83" t="n"/>
      <c r="H17" s="80" t="n"/>
    </row>
    <row r="18">
      <c r="A18" s="12" t="inlineStr">
        <is>
          <t>Bottom-up: Average transaction value</t>
        </is>
      </c>
      <c r="B18" s="83" t="n"/>
      <c r="C18" s="83" t="n"/>
      <c r="D18" s="83" t="n"/>
      <c r="E18" s="80" t="n"/>
      <c r="F18" s="61">
        <f>'Bottom-Up 5-Input'!C9</f>
        <v/>
      </c>
      <c r="G18" s="83" t="n"/>
      <c r="H18" s="80" t="n"/>
    </row>
    <row r="19">
      <c r="A19" s="12" t="inlineStr">
        <is>
          <t>Bottom-up: Attainable share</t>
        </is>
      </c>
      <c r="B19" s="83" t="n"/>
      <c r="C19" s="83" t="n"/>
      <c r="D19" s="83" t="n"/>
      <c r="E19" s="80" t="n"/>
      <c r="F19" s="60">
        <f>'Bottom-Up 5-Input'!C10</f>
        <v/>
      </c>
      <c r="G19" s="83" t="n"/>
      <c r="H19" s="80" t="n"/>
    </row>
    <row r="20">
      <c r="A20" s="12" t="inlineStr">
        <is>
          <t>Top-down: Published market total</t>
        </is>
      </c>
      <c r="B20" s="83" t="n"/>
      <c r="C20" s="83" t="n"/>
      <c r="D20" s="83" t="n"/>
      <c r="E20" s="80" t="n"/>
      <c r="F20" s="61">
        <f>'Top-Down Calculator'!C5</f>
        <v/>
      </c>
      <c r="G20" s="83" t="n"/>
      <c r="H20" s="80" t="n"/>
    </row>
    <row r="21">
      <c r="A21" s="12" t="inlineStr">
        <is>
          <t>Top-down: SOM capture rate</t>
        </is>
      </c>
      <c r="B21" s="83" t="n"/>
      <c r="C21" s="83" t="n"/>
      <c r="D21" s="83" t="n"/>
      <c r="E21" s="80" t="n"/>
      <c r="F21" s="60">
        <f>'Top-Down Calculator'!C22</f>
        <v/>
      </c>
      <c r="G21" s="83" t="n"/>
      <c r="H21" s="80" t="n"/>
    </row>
    <row r="22" ht="8" customHeight="1"/>
    <row r="23">
      <c r="A23" s="62" t="inlineStr">
        <is>
          <t>LAST UPDATED:</t>
        </is>
      </c>
      <c r="D23" s="63" t="n"/>
    </row>
    <row r="25">
      <c r="A25" s="64" t="inlineStr">
        <is>
          <t>Dossier Intel — dossierintel.com/templates/tam-sam-som-template/</t>
        </is>
      </c>
    </row>
  </sheetData>
  <mergeCells count="27">
    <mergeCell ref="F20:H20"/>
    <mergeCell ref="D13:F13"/>
    <mergeCell ref="A6:C8"/>
    <mergeCell ref="A15:H15"/>
    <mergeCell ref="F18:H18"/>
    <mergeCell ref="F17:H17"/>
    <mergeCell ref="A1:H1"/>
    <mergeCell ref="A5:C5"/>
    <mergeCell ref="A16:E16"/>
    <mergeCell ref="A23:C23"/>
    <mergeCell ref="A25:H25"/>
    <mergeCell ref="D12:F12"/>
    <mergeCell ref="A18:E18"/>
    <mergeCell ref="A21:E21"/>
    <mergeCell ref="D5:F5"/>
    <mergeCell ref="A2:H2"/>
    <mergeCell ref="G6:H8"/>
    <mergeCell ref="G5:H5"/>
    <mergeCell ref="A17:E17"/>
    <mergeCell ref="A4:H4"/>
    <mergeCell ref="F16:H16"/>
    <mergeCell ref="F19:H19"/>
    <mergeCell ref="D6:F8"/>
    <mergeCell ref="A20:E20"/>
    <mergeCell ref="A10:H10"/>
    <mergeCell ref="A19:E19"/>
    <mergeCell ref="F21:H21"/>
  </mergeCells>
  <conditionalFormatting sqref="H12:H13">
    <cfRule type="cellIs" priority="1" operator="equal" dxfId="1">
      <formula>"PASS"</formula>
    </cfRule>
    <cfRule type="cellIs" priority="2" operator="equal" dxfId="2">
      <formula>"CAUTION"</formula>
    </cfRule>
    <cfRule type="cellIs" priority="3" operator="equal" dxfId="0">
      <formula>"FAIL"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1B3A5C"/>
    <outlinePr summaryBelow="1" summaryRight="1"/>
    <pageSetUpPr/>
  </sheetPr>
  <dimension ref="A1:E2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45" customWidth="1" min="2" max="2"/>
    <col width="20" customWidth="1" min="3" max="3"/>
    <col width="18" customWidth="1" min="4" max="4"/>
    <col width="35" customWidth="1" min="5" max="5"/>
  </cols>
  <sheetData>
    <row r="1">
      <c r="A1" s="7" t="inlineStr">
        <is>
          <t>Example: B2B SaaS Cybersecurity (Phishing Detection for Mid-Market Manufacturing)</t>
        </is>
      </c>
    </row>
    <row r="2">
      <c r="A2" s="8" t="inlineStr">
        <is>
          <t>Worked example showing the triangulation method end-to-end.</t>
        </is>
      </c>
    </row>
    <row r="4">
      <c r="A4" s="9" t="inlineStr">
        <is>
          <t>TOP-DOWN CALCULATION</t>
        </is>
      </c>
    </row>
    <row r="5">
      <c r="A5" s="15" t="inlineStr">
        <is>
          <t>#</t>
        </is>
      </c>
      <c r="B5" s="15" t="inlineStr">
        <is>
          <t>Filter</t>
        </is>
      </c>
      <c r="C5" s="15" t="inlineStr">
        <is>
          <t>% / Value</t>
        </is>
      </c>
      <c r="D5" s="15" t="inlineStr">
        <is>
          <t>Result</t>
        </is>
      </c>
      <c r="E5" s="15" t="inlineStr">
        <is>
          <t>Source</t>
        </is>
      </c>
    </row>
    <row r="6">
      <c r="A6" s="16" t="n">
        <v>1</v>
      </c>
      <c r="B6" s="26" t="inlineStr">
        <is>
          <t>Published US cybersecurity software market</t>
        </is>
      </c>
      <c r="C6" s="65" t="inlineStr">
        <is>
          <t>$80,000,000,000</t>
        </is>
      </c>
      <c r="D6" s="66" t="inlineStr"/>
      <c r="E6" s="14" t="inlineStr">
        <is>
          <t>Gartner 2025 market forecast (illustrative)</t>
        </is>
      </c>
    </row>
    <row r="7">
      <c r="A7" s="22" t="n">
        <v>2</v>
      </c>
      <c r="B7" s="30" t="inlineStr">
        <is>
          <t>Filter: Email security sub-segment (10%)</t>
        </is>
      </c>
      <c r="C7" s="67" t="inlineStr">
        <is>
          <t>10%</t>
        </is>
      </c>
      <c r="D7" s="68" t="inlineStr">
        <is>
          <t>$8,000,000,000</t>
        </is>
      </c>
      <c r="E7" s="23" t="inlineStr">
        <is>
          <t>Forrester category breakdown</t>
        </is>
      </c>
    </row>
    <row r="8">
      <c r="A8" s="16" t="n">
        <v>3</v>
      </c>
      <c r="B8" s="26" t="inlineStr">
        <is>
          <t>Filter: Mid-market buyers (15%)</t>
        </is>
      </c>
      <c r="C8" s="65" t="inlineStr">
        <is>
          <t>15%</t>
        </is>
      </c>
      <c r="D8" s="69" t="inlineStr">
        <is>
          <t>$1,200,000,000 (TAM)</t>
        </is>
      </c>
      <c r="E8" s="14" t="inlineStr">
        <is>
          <t>Segment research</t>
        </is>
      </c>
    </row>
    <row r="9">
      <c r="A9" s="22" t="n">
        <v>4</v>
      </c>
      <c r="B9" s="30" t="inlineStr">
        <is>
          <t>Filter: US-only manufacturing (8%)</t>
        </is>
      </c>
      <c r="C9" s="67" t="inlineStr">
        <is>
          <t>8%</t>
        </is>
      </c>
      <c r="D9" s="70" t="inlineStr">
        <is>
          <t>$96,000,000 (SAM)</t>
        </is>
      </c>
      <c r="E9" s="23" t="inlineStr">
        <is>
          <t>Industry vertical analysis</t>
        </is>
      </c>
    </row>
    <row r="10">
      <c r="A10" s="16" t="n">
        <v>5</v>
      </c>
      <c r="B10" s="26" t="inlineStr">
        <is>
          <t>Capture rate (5%)</t>
        </is>
      </c>
      <c r="C10" s="65" t="inlineStr">
        <is>
          <t>5%</t>
        </is>
      </c>
      <c r="D10" s="69" t="inlineStr">
        <is>
          <t>$4,800,000 (Top-Down SOM)</t>
        </is>
      </c>
      <c r="E10" s="14" t="inlineStr">
        <is>
          <t>Conservative new entrant</t>
        </is>
      </c>
    </row>
    <row r="12">
      <c r="A12" s="9" t="inlineStr">
        <is>
          <t>BOTTOM-UP CALCULATION (5-input)</t>
        </is>
      </c>
    </row>
    <row r="13">
      <c r="A13" s="15" t="inlineStr">
        <is>
          <t>#</t>
        </is>
      </c>
      <c r="B13" s="15" t="inlineStr">
        <is>
          <t>Input</t>
        </is>
      </c>
      <c r="C13" s="15" t="inlineStr">
        <is>
          <t>Value</t>
        </is>
      </c>
      <c r="D13" s="15" t="inlineStr"/>
      <c r="E13" s="15" t="inlineStr">
        <is>
          <t>Source</t>
        </is>
      </c>
    </row>
    <row r="14">
      <c r="A14" s="16" t="n">
        <v>1</v>
      </c>
      <c r="B14" s="26" t="inlineStr">
        <is>
          <t>Buyer population</t>
        </is>
      </c>
      <c r="C14" s="16" t="inlineStr">
        <is>
          <t>22,000 firms</t>
        </is>
      </c>
      <c r="D14" s="11" t="n"/>
      <c r="E14" s="14" t="inlineStr">
        <is>
          <t>Census Bureau SUSB, manufacturing 500-2,500 employees</t>
        </is>
      </c>
    </row>
    <row r="15">
      <c r="A15" s="22" t="n">
        <v>2</v>
      </c>
      <c r="B15" s="30" t="inlineStr">
        <is>
          <t>Category adoption rate</t>
        </is>
      </c>
      <c r="C15" s="22" t="inlineStr">
        <is>
          <t>35%</t>
        </is>
      </c>
      <c r="D15" s="37" t="n"/>
      <c r="E15" s="23" t="inlineStr">
        <is>
          <t>Published SaaS penetration study</t>
        </is>
      </c>
    </row>
    <row r="16">
      <c r="A16" s="16" t="n">
        <v>3</v>
      </c>
      <c r="B16" s="26" t="inlineStr">
        <is>
          <t>Purchase frequency</t>
        </is>
      </c>
      <c r="C16" s="16" t="inlineStr">
        <is>
          <t>1x annual</t>
        </is>
      </c>
      <c r="D16" s="11" t="n"/>
      <c r="E16" s="14" t="inlineStr">
        <is>
          <t>Annual SaaS contract</t>
        </is>
      </c>
    </row>
    <row r="17">
      <c r="A17" s="22" t="n">
        <v>4</v>
      </c>
      <c r="B17" s="30" t="inlineStr">
        <is>
          <t>Average transaction value</t>
        </is>
      </c>
      <c r="C17" s="22" t="inlineStr">
        <is>
          <t>$18,000</t>
        </is>
      </c>
      <c r="D17" s="37" t="n"/>
      <c r="E17" s="23" t="inlineStr">
        <is>
          <t>Competitor price points</t>
        </is>
      </c>
    </row>
    <row r="18">
      <c r="A18" s="16" t="n">
        <v>5</v>
      </c>
      <c r="B18" s="26" t="inlineStr">
        <is>
          <t>Attainable share</t>
        </is>
      </c>
      <c r="C18" s="16" t="inlineStr">
        <is>
          <t>4%</t>
        </is>
      </c>
      <c r="D18" s="11" t="n"/>
      <c r="E18" s="14" t="inlineStr">
        <is>
          <t>Conservative new entrant</t>
        </is>
      </c>
    </row>
    <row r="19">
      <c r="A19" s="40" t="inlineStr">
        <is>
          <t>Bottom-up obtainable</t>
        </is>
      </c>
      <c r="B19" s="80" t="n"/>
      <c r="C19" s="71" t="inlineStr">
        <is>
          <t>22,000 × 35% × 1 × $18,000 × 4% = $5,544,000</t>
        </is>
      </c>
      <c r="D19" s="83" t="n"/>
      <c r="E19" s="80" t="n"/>
    </row>
    <row r="21">
      <c r="A21" s="9" t="inlineStr">
        <is>
          <t>TRIANGULATION</t>
        </is>
      </c>
    </row>
    <row r="22">
      <c r="A22" s="11" t="inlineStr"/>
      <c r="B22" s="12" t="inlineStr">
        <is>
          <t>Top-Down SOM</t>
        </is>
      </c>
      <c r="C22" s="80" t="n"/>
      <c r="D22" s="69" t="inlineStr">
        <is>
          <t>$4,800,000</t>
        </is>
      </c>
      <c r="E22" s="80" t="n"/>
    </row>
    <row r="23">
      <c r="A23" s="37" t="inlineStr"/>
      <c r="B23" s="47" t="inlineStr">
        <is>
          <t>Bottom-Up Obtainable</t>
        </is>
      </c>
      <c r="C23" s="80" t="n"/>
      <c r="D23" s="70" t="inlineStr">
        <is>
          <t>$5,544,000</t>
        </is>
      </c>
      <c r="E23" s="80" t="n"/>
    </row>
    <row r="24">
      <c r="A24" s="11" t="inlineStr"/>
      <c r="B24" s="12" t="inlineStr">
        <is>
          <t>Delta</t>
        </is>
      </c>
      <c r="C24" s="80" t="n"/>
      <c r="D24" s="72" t="inlineStr">
        <is>
          <t>13% (PASS — within 30% threshold)</t>
        </is>
      </c>
      <c r="E24" s="80" t="n"/>
    </row>
    <row r="26">
      <c r="A26" s="38" t="inlineStr">
        <is>
          <t>DEFENSIBLE SOM (use the lower number)</t>
        </is>
      </c>
    </row>
    <row r="27" ht="40" customHeight="1">
      <c r="A27" s="73" t="inlineStr">
        <is>
          <t>$4.8M Year-1 Obtainable Revenue</t>
        </is>
      </c>
      <c r="B27" s="83" t="n"/>
      <c r="C27" s="83" t="n"/>
      <c r="D27" s="83" t="n"/>
      <c r="E27" s="80" t="n"/>
    </row>
  </sheetData>
  <mergeCells count="15">
    <mergeCell ref="A21:E21"/>
    <mergeCell ref="A12:E12"/>
    <mergeCell ref="A4:E4"/>
    <mergeCell ref="B24:C24"/>
    <mergeCell ref="D24:E24"/>
    <mergeCell ref="C19:E19"/>
    <mergeCell ref="A2:E2"/>
    <mergeCell ref="A26:E26"/>
    <mergeCell ref="A19:B19"/>
    <mergeCell ref="D23:E23"/>
    <mergeCell ref="B23:C23"/>
    <mergeCell ref="B22:C22"/>
    <mergeCell ref="A1:E1"/>
    <mergeCell ref="D22:E22"/>
    <mergeCell ref="A27:E27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1B3A5C"/>
    <outlinePr summaryBelow="1" summaryRight="1"/>
    <pageSetUpPr/>
  </sheetPr>
  <dimension ref="A1:E3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45" customWidth="1" min="2" max="2"/>
    <col width="20" customWidth="1" min="3" max="3"/>
    <col width="18" customWidth="1" min="4" max="4"/>
    <col width="35" customWidth="1" min="5" max="5"/>
  </cols>
  <sheetData>
    <row r="1">
      <c r="A1" s="7" t="inlineStr">
        <is>
          <t>Example: DTC Men's Skincare (Premium Moisturizer Line Extension)</t>
        </is>
      </c>
    </row>
    <row r="2">
      <c r="A2" s="8" t="inlineStr">
        <is>
          <t>Shows the triangulation method catching and fixing a filter error.</t>
        </is>
      </c>
    </row>
    <row r="4">
      <c r="A4" s="9" t="inlineStr">
        <is>
          <t>TOP-DOWN (initial attempt)</t>
        </is>
      </c>
    </row>
    <row r="5">
      <c r="A5" s="15" t="inlineStr">
        <is>
          <t>#</t>
        </is>
      </c>
      <c r="B5" s="15" t="inlineStr">
        <is>
          <t>Filter</t>
        </is>
      </c>
      <c r="C5" s="15" t="inlineStr">
        <is>
          <t>% / Value</t>
        </is>
      </c>
      <c r="D5" s="15" t="inlineStr">
        <is>
          <t>Result</t>
        </is>
      </c>
      <c r="E5" s="15" t="inlineStr">
        <is>
          <t>Source</t>
        </is>
      </c>
    </row>
    <row r="6">
      <c r="A6" s="16" t="n">
        <v>1</v>
      </c>
      <c r="B6" s="26" t="inlineStr">
        <is>
          <t>US men's grooming category</t>
        </is>
      </c>
      <c r="C6" s="65" t="inlineStr">
        <is>
          <t>$17,000,000,000</t>
        </is>
      </c>
      <c r="D6" s="69" t="inlineStr"/>
      <c r="E6" s="14" t="inlineStr">
        <is>
          <t>Statista 2025 (illustrative)</t>
        </is>
      </c>
    </row>
    <row r="7">
      <c r="A7" s="22" t="n">
        <v>2</v>
      </c>
      <c r="B7" s="30" t="inlineStr">
        <is>
          <t>Skincare sub-category (22%)</t>
        </is>
      </c>
      <c r="C7" s="67" t="inlineStr">
        <is>
          <t>22%</t>
        </is>
      </c>
      <c r="D7" s="70" t="inlineStr">
        <is>
          <t>$3,740,000,000</t>
        </is>
      </c>
      <c r="E7" s="23" t="inlineStr">
        <is>
          <t>Category research</t>
        </is>
      </c>
    </row>
    <row r="8">
      <c r="A8" s="16" t="n">
        <v>3</v>
      </c>
      <c r="B8" s="26" t="inlineStr">
        <is>
          <t>Premium DTC segment (15%)</t>
        </is>
      </c>
      <c r="C8" s="65" t="inlineStr">
        <is>
          <t>15%</t>
        </is>
      </c>
      <c r="D8" s="69" t="inlineStr">
        <is>
          <t>$561,000,000 (SAM)</t>
        </is>
      </c>
      <c r="E8" s="14" t="inlineStr">
        <is>
          <t>Initial estimate - TOO OPTIMISTIC</t>
        </is>
      </c>
    </row>
    <row r="9">
      <c r="A9" s="22" t="n">
        <v>4</v>
      </c>
      <c r="B9" s="30" t="inlineStr">
        <is>
          <t>Capture rate (2%)</t>
        </is>
      </c>
      <c r="C9" s="67" t="inlineStr">
        <is>
          <t>2%</t>
        </is>
      </c>
      <c r="D9" s="70" t="inlineStr">
        <is>
          <t>$11,220,000 (Top-Down SOM)</t>
        </is>
      </c>
      <c r="E9" s="23" t="inlineStr">
        <is>
          <t>Emerging brand benchmark</t>
        </is>
      </c>
    </row>
    <row r="11">
      <c r="A11" s="9" t="inlineStr">
        <is>
          <t>BOTTOM-UP</t>
        </is>
      </c>
    </row>
    <row r="12">
      <c r="A12" s="15" t="inlineStr">
        <is>
          <t>#</t>
        </is>
      </c>
      <c r="B12" s="15" t="inlineStr">
        <is>
          <t>Input</t>
        </is>
      </c>
      <c r="C12" s="15" t="inlineStr">
        <is>
          <t>Value</t>
        </is>
      </c>
      <c r="D12" s="15" t="inlineStr"/>
      <c r="E12" s="15" t="inlineStr">
        <is>
          <t>Source</t>
        </is>
      </c>
    </row>
    <row r="13">
      <c r="A13" s="16" t="n">
        <v>1</v>
      </c>
      <c r="B13" s="26" t="inlineStr">
        <is>
          <t>Buyer population (US men 25-44, top 2 quintiles)</t>
        </is>
      </c>
      <c r="C13" s="16" t="inlineStr">
        <is>
          <t>7,800,000</t>
        </is>
      </c>
      <c r="D13" s="11" t="n"/>
      <c r="E13" s="14" t="inlineStr">
        <is>
          <t>Census ACS</t>
        </is>
      </c>
    </row>
    <row r="14">
      <c r="A14" s="22" t="n">
        <v>2</v>
      </c>
      <c r="B14" s="30" t="inlineStr">
        <is>
          <t>Adoption rate (premium skincare)</t>
        </is>
      </c>
      <c r="C14" s="22" t="inlineStr">
        <is>
          <t>18%</t>
        </is>
      </c>
      <c r="D14" s="37" t="n"/>
      <c r="E14" s="23" t="inlineStr">
        <is>
          <t>Consumer grooming study</t>
        </is>
      </c>
    </row>
    <row r="15">
      <c r="A15" s="16" t="n">
        <v>3</v>
      </c>
      <c r="B15" s="26" t="inlineStr">
        <is>
          <t>Purchase frequency</t>
        </is>
      </c>
      <c r="C15" s="16" t="inlineStr">
        <is>
          <t>4 units/year</t>
        </is>
      </c>
      <c r="D15" s="11" t="n"/>
      <c r="E15" s="14" t="inlineStr">
        <is>
          <t>DTC brand average</t>
        </is>
      </c>
    </row>
    <row r="16">
      <c r="A16" s="22" t="n">
        <v>4</v>
      </c>
      <c r="B16" s="30" t="inlineStr">
        <is>
          <t>Average transaction value</t>
        </is>
      </c>
      <c r="C16" s="22" t="inlineStr">
        <is>
          <t>$38/unit</t>
        </is>
      </c>
      <c r="D16" s="37" t="n"/>
      <c r="E16" s="23" t="inlineStr">
        <is>
          <t>Competitor price points</t>
        </is>
      </c>
    </row>
    <row r="17">
      <c r="A17" s="16" t="n">
        <v>5</v>
      </c>
      <c r="B17" s="26" t="inlineStr">
        <is>
          <t>Attainable share</t>
        </is>
      </c>
      <c r="C17" s="16" t="inlineStr">
        <is>
          <t>1.5%</t>
        </is>
      </c>
      <c r="D17" s="11" t="n"/>
      <c r="E17" s="14" t="inlineStr">
        <is>
          <t>Conservative emerging brand</t>
        </is>
      </c>
    </row>
    <row r="18">
      <c r="A18" s="74" t="inlineStr">
        <is>
          <t>Bottom-up obtainable</t>
        </is>
      </c>
      <c r="C18" s="71" t="inlineStr">
        <is>
          <t>7.8M x 18% x 4 x $38 x 1.5% = $3,201,120</t>
        </is>
      </c>
      <c r="D18" s="83" t="n"/>
      <c r="E18" s="80" t="n"/>
    </row>
    <row r="20">
      <c r="A20" s="75" t="inlineStr">
        <is>
          <t>TRIANGULATION — FIRST PASS FAILS</t>
        </is>
      </c>
    </row>
    <row r="21">
      <c r="A21" s="77" t="inlineStr">
        <is>
          <t>Top-Down SOM $11.2M vs Bottom-Up $3.2M = 71% delta — FAILS 30% threshold</t>
        </is>
      </c>
      <c r="B21" s="83" t="n"/>
      <c r="C21" s="83" t="n"/>
      <c r="D21" s="83" t="n"/>
      <c r="E21" s="80" t="n"/>
    </row>
    <row r="23">
      <c r="A23" s="9" t="inlineStr">
        <is>
          <t>INVESTIGATION: THE FILTER WAS WRONG</t>
        </is>
      </c>
    </row>
    <row r="24" ht="32" customHeight="1">
      <c r="A24" s="78" t="inlineStr">
        <is>
          <t>The 15% premium DTC filter assumed all premium skincare is DTC-native. The actual DTC-native share per category research is 6%.</t>
        </is>
      </c>
      <c r="B24" s="83" t="n"/>
      <c r="C24" s="83" t="n"/>
      <c r="D24" s="83" t="n"/>
      <c r="E24" s="80" t="n"/>
    </row>
    <row r="26">
      <c r="A26" s="9" t="inlineStr">
        <is>
          <t>TOP-DOWN CORRECTED</t>
        </is>
      </c>
    </row>
    <row r="27">
      <c r="A27" s="26" t="inlineStr">
        <is>
          <t>Corrected SAM (6% filter instead of 15%)</t>
        </is>
      </c>
      <c r="B27" s="83" t="n"/>
      <c r="C27" s="80" t="n"/>
      <c r="D27" s="69" t="inlineStr">
        <is>
          <t>$224,400,000</t>
        </is>
      </c>
      <c r="E27" s="80" t="n"/>
    </row>
    <row r="28">
      <c r="A28" s="26" t="inlineStr">
        <is>
          <t>Corrected Top-Down SOM (2% capture)</t>
        </is>
      </c>
      <c r="B28" s="83" t="n"/>
      <c r="C28" s="80" t="n"/>
      <c r="D28" s="69" t="inlineStr">
        <is>
          <t>$4,488,000</t>
        </is>
      </c>
      <c r="E28" s="80" t="n"/>
    </row>
    <row r="30">
      <c r="A30" s="9" t="inlineStr">
        <is>
          <t>FIXED TRIANGULATION</t>
        </is>
      </c>
    </row>
    <row r="31">
      <c r="A31" s="26" t="inlineStr">
        <is>
          <t>Corrected Top-Down vs Bottom-Up delta</t>
        </is>
      </c>
      <c r="B31" s="83" t="n"/>
      <c r="C31" s="80" t="n"/>
      <c r="D31" s="79" t="inlineStr">
        <is>
          <t>28.7% (CAUTION, but presentable with explanation)</t>
        </is>
      </c>
      <c r="E31" s="80" t="n"/>
    </row>
    <row r="33">
      <c r="A33" s="38" t="inlineStr">
        <is>
          <t>DEFENSIBLE NUMBER (lower of the two)</t>
        </is>
      </c>
    </row>
    <row r="34" ht="40" customHeight="1">
      <c r="A34" s="73" t="inlineStr">
        <is>
          <t>$3.2M Year-1 Obtainable Revenue</t>
        </is>
      </c>
      <c r="B34" s="83" t="n"/>
      <c r="C34" s="83" t="n"/>
      <c r="D34" s="83" t="n"/>
      <c r="E34" s="80" t="n"/>
    </row>
  </sheetData>
  <mergeCells count="20">
    <mergeCell ref="A30:E30"/>
    <mergeCell ref="A34:E34"/>
    <mergeCell ref="A24:E24"/>
    <mergeCell ref="A11:E11"/>
    <mergeCell ref="A27:C27"/>
    <mergeCell ref="A1:E1"/>
    <mergeCell ref="D31:E31"/>
    <mergeCell ref="D27:E27"/>
    <mergeCell ref="A18:B18"/>
    <mergeCell ref="A21:E21"/>
    <mergeCell ref="A28:C28"/>
    <mergeCell ref="A26:E26"/>
    <mergeCell ref="A2:E2"/>
    <mergeCell ref="A31:C31"/>
    <mergeCell ref="A33:E33"/>
    <mergeCell ref="C18:E18"/>
    <mergeCell ref="D28:E28"/>
    <mergeCell ref="A23:E23"/>
    <mergeCell ref="A4:E4"/>
    <mergeCell ref="A20:E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2026-04-15T18:35:20Z</dcterms:created>
  <dcterms:modified xmlns:dcterms="http://purl.org/dc/terms/" xmlns:xsi="http://www.w3.org/2001/XMLSchema-instance" xsi:type="dcterms:W3CDTF">2026-04-20T14:27:24Z</dcterms:modified>
</cp:coreProperties>
</file>